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955" windowHeight="12945" activeTab="0"/>
  </bookViews>
  <sheets>
    <sheet name="学部用" sheetId="1" r:id="rId1"/>
    <sheet name="修士用" sheetId="2" r:id="rId2"/>
    <sheet name="博士用" sheetId="3" r:id="rId3"/>
  </sheets>
  <definedNames/>
  <calcPr fullCalcOnLoad="1"/>
</workbook>
</file>

<file path=xl/sharedStrings.xml><?xml version="1.0" encoding="utf-8"?>
<sst xmlns="http://schemas.openxmlformats.org/spreadsheetml/2006/main" count="223" uniqueCount="65">
  <si>
    <t>総収入</t>
  </si>
  <si>
    <t>母子</t>
  </si>
  <si>
    <t>就学者</t>
  </si>
  <si>
    <t>障害者</t>
  </si>
  <si>
    <t>父母以外</t>
  </si>
  <si>
    <t>給与以外</t>
  </si>
  <si>
    <t>小計</t>
  </si>
  <si>
    <t>認定総所得</t>
  </si>
  <si>
    <t>家計基準額</t>
  </si>
  <si>
    <t>家計評価額</t>
  </si>
  <si>
    <t>控除計</t>
  </si>
  <si>
    <t>世帯数</t>
  </si>
  <si>
    <t>全額免除</t>
  </si>
  <si>
    <t>半額免除</t>
  </si>
  <si>
    <t>就学者控除</t>
  </si>
  <si>
    <t>本人</t>
  </si>
  <si>
    <t>自宅</t>
  </si>
  <si>
    <t>自宅外</t>
  </si>
  <si>
    <t>控除額</t>
  </si>
  <si>
    <t>本人以外</t>
  </si>
  <si>
    <t>小学校</t>
  </si>
  <si>
    <t>中学校</t>
  </si>
  <si>
    <t>高校公立</t>
  </si>
  <si>
    <t>高校私立</t>
  </si>
  <si>
    <t>高専公立</t>
  </si>
  <si>
    <t>高専私立</t>
  </si>
  <si>
    <t>大学国公立</t>
  </si>
  <si>
    <t>大学私立</t>
  </si>
  <si>
    <t>専修高等公立</t>
  </si>
  <si>
    <t>専修高等私立</t>
  </si>
  <si>
    <t>専修専門公立</t>
  </si>
  <si>
    <t>専修専門私立</t>
  </si>
  <si>
    <t>母子・父子控除</t>
  </si>
  <si>
    <t>有の場合１記入</t>
  </si>
  <si>
    <t>障害者控除</t>
  </si>
  <si>
    <t>有の場合人数を記入</t>
  </si>
  <si>
    <t>人数</t>
  </si>
  <si>
    <t>父母以外の所得控除</t>
  </si>
  <si>
    <t>給与所得</t>
  </si>
  <si>
    <t>給与外所得</t>
  </si>
  <si>
    <t>総所得額</t>
  </si>
  <si>
    <t>免除基準額</t>
  </si>
  <si>
    <t>（該当枠へ人数を入れる。）</t>
  </si>
  <si>
    <t>※千円単位</t>
  </si>
  <si>
    <t>所得額</t>
  </si>
  <si>
    <t>（該当枠へ人数をいれる。）</t>
  </si>
  <si>
    <t>上段：全額免除</t>
  </si>
  <si>
    <t>下段：半額免除</t>
  </si>
  <si>
    <t>特別控除</t>
  </si>
  <si>
    <t>各種特別控除額を記入</t>
  </si>
  <si>
    <t>全免・半免</t>
  </si>
  <si>
    <t>半期半免</t>
  </si>
  <si>
    <t>半期全免</t>
  </si>
  <si>
    <t>全免・全免</t>
  </si>
  <si>
    <t>半免・半免</t>
  </si>
  <si>
    <t>免除状態</t>
  </si>
  <si>
    <t>授業料年額</t>
  </si>
  <si>
    <t>年間を通して全額免除→全免・全免</t>
  </si>
  <si>
    <t>半期全額免除・半期半額免除→全免・半免</t>
  </si>
  <si>
    <t>半期全額免除・半期申請なし→半期全免</t>
  </si>
  <si>
    <t>年間を通して半額免除→半免・半免</t>
  </si>
  <si>
    <t>半期半額免除・半期申請なし→半期半免</t>
  </si>
  <si>
    <t>※国立大学に在学する就学者で授業料免除を受けている場合</t>
  </si>
  <si>
    <t>注意：国立大学の就学者で前年度に免除を受けている者がいる場合は、こちらに記入</t>
  </si>
  <si>
    <t>授業料年額は、一円単位で入力してください。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</si>
</sst>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5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10" xfId="0" applyBorder="1" applyAlignment="1">
      <alignment vertical="center" shrinkToFit="1"/>
    </xf>
    <xf numFmtId="3" fontId="0" fillId="0" borderId="10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ill="1" applyBorder="1" applyAlignment="1">
      <alignment vertical="center" shrinkToFit="1"/>
    </xf>
    <xf numFmtId="0" fontId="5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390525</xdr:colOff>
      <xdr:row>4</xdr:row>
      <xdr:rowOff>9525</xdr:rowOff>
    </xdr:from>
    <xdr:ext cx="4324350" cy="800100"/>
    <xdr:sp>
      <xdr:nvSpPr>
        <xdr:cNvPr id="1" name="正方形/長方形 1"/>
        <xdr:cNvSpPr>
          <a:spLocks/>
        </xdr:cNvSpPr>
      </xdr:nvSpPr>
      <xdr:spPr>
        <a:xfrm>
          <a:off x="2514600" y="695325"/>
          <a:ext cx="4324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学部用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419100</xdr:colOff>
      <xdr:row>4</xdr:row>
      <xdr:rowOff>9525</xdr:rowOff>
    </xdr:from>
    <xdr:ext cx="4295775" cy="800100"/>
    <xdr:sp>
      <xdr:nvSpPr>
        <xdr:cNvPr id="1" name="正方形/長方形 2"/>
        <xdr:cNvSpPr>
          <a:spLocks/>
        </xdr:cNvSpPr>
      </xdr:nvSpPr>
      <xdr:spPr>
        <a:xfrm>
          <a:off x="2543175" y="695325"/>
          <a:ext cx="4295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修士用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457200</xdr:colOff>
      <xdr:row>3</xdr:row>
      <xdr:rowOff>152400</xdr:rowOff>
    </xdr:from>
    <xdr:ext cx="4295775" cy="800100"/>
    <xdr:sp>
      <xdr:nvSpPr>
        <xdr:cNvPr id="1" name="正方形/長方形 1"/>
        <xdr:cNvSpPr>
          <a:spLocks/>
        </xdr:cNvSpPr>
      </xdr:nvSpPr>
      <xdr:spPr>
        <a:xfrm>
          <a:off x="2562225" y="666750"/>
          <a:ext cx="4295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博士用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47"/>
  <sheetViews>
    <sheetView tabSelected="1" view="pageBreakPreview" zoomScale="86" zoomScaleNormal="86" zoomScaleSheetLayoutView="86" zoomScalePageLayoutView="0" workbookViewId="0" topLeftCell="A1">
      <selection activeCell="K18" sqref="K18"/>
    </sheetView>
  </sheetViews>
  <sheetFormatPr defaultColWidth="9.00390625" defaultRowHeight="13.5"/>
  <cols>
    <col min="1" max="1" width="10.50390625" style="0" customWidth="1"/>
    <col min="3" max="3" width="8.375" style="0" customWidth="1"/>
    <col min="5" max="5" width="7.375" style="0" customWidth="1"/>
    <col min="7" max="8" width="7.875" style="0" customWidth="1"/>
    <col min="9" max="9" width="10.50390625" style="0" customWidth="1"/>
    <col min="10" max="10" width="10.375" style="0" customWidth="1"/>
    <col min="11" max="12" width="10.75390625" style="0" customWidth="1"/>
  </cols>
  <sheetData>
    <row r="1" spans="1:12" ht="13.5">
      <c r="A1" s="20" t="s">
        <v>11</v>
      </c>
      <c r="B1" s="21" t="s">
        <v>0</v>
      </c>
      <c r="C1" s="21" t="s">
        <v>44</v>
      </c>
      <c r="D1" s="21" t="s">
        <v>1</v>
      </c>
      <c r="E1" s="21" t="s">
        <v>2</v>
      </c>
      <c r="F1" s="21" t="s">
        <v>3</v>
      </c>
      <c r="G1" s="21" t="s">
        <v>4</v>
      </c>
      <c r="H1" s="25" t="s">
        <v>48</v>
      </c>
      <c r="I1" s="21" t="s">
        <v>10</v>
      </c>
      <c r="J1" s="21" t="s">
        <v>7</v>
      </c>
      <c r="K1" s="21" t="s">
        <v>8</v>
      </c>
      <c r="L1" s="22" t="s">
        <v>9</v>
      </c>
    </row>
    <row r="2" spans="1:12" ht="13.5">
      <c r="A2" s="27"/>
      <c r="B2" s="23"/>
      <c r="C2" s="1">
        <f aca="true" t="shared" si="0" ref="C2:C7">IF(B2&lt;=1040,B2-B2,IF(B2&lt;=2000,B2-(B2*0.2+830),IF(B2&lt;=6539,B2-(B2*0.3+620),IF(B2&gt;6540,B2-2580))))</f>
        <v>0</v>
      </c>
      <c r="D2" s="1">
        <f>SUM(K31)</f>
        <v>0</v>
      </c>
      <c r="E2" s="36">
        <f>SUM(F47+L19)</f>
        <v>0</v>
      </c>
      <c r="F2" s="1">
        <f>SUM(K34)</f>
        <v>0</v>
      </c>
      <c r="G2" s="1">
        <f>SUM(L43)</f>
        <v>0</v>
      </c>
      <c r="H2" s="1">
        <f>I46</f>
        <v>0</v>
      </c>
      <c r="I2" s="1">
        <f>SUM(D2:H2)</f>
        <v>0</v>
      </c>
      <c r="J2" s="1">
        <f>SUM(C14-I2)</f>
        <v>0</v>
      </c>
      <c r="K2" s="1">
        <f>IF(A2=A21,B21,IF(A2=A22,B22,IF(A2=A23,B23,IF(A2=A24,B24,IF(A2=A25,B25,IF(A2=A26,B26,IF(A2=A27,B27,IF(A2=A28,B28,0))))))))</f>
        <v>0</v>
      </c>
      <c r="L2" s="8">
        <f>SUM(J2-K2)</f>
        <v>0</v>
      </c>
    </row>
    <row r="3" spans="1:12" ht="13.5">
      <c r="A3" s="9"/>
      <c r="B3" s="23"/>
      <c r="C3" s="1">
        <f t="shared" si="0"/>
        <v>0</v>
      </c>
      <c r="D3" s="10"/>
      <c r="E3" s="10"/>
      <c r="F3" s="10"/>
      <c r="G3" s="10"/>
      <c r="H3" s="10"/>
      <c r="I3" s="10"/>
      <c r="J3" s="10"/>
      <c r="K3" s="1">
        <f>IF(A2=C21,D21,IF(A2=C22,D22,IF(A2=C23,D23,IF(A2=C24,D24,IF(A2=C25,D25,IF(A2=C26,D26,IF(A2=C27,D27,IF(A2=C28,D28,0))))))))</f>
        <v>0</v>
      </c>
      <c r="L3" s="8">
        <f>SUM(J2-K3)</f>
        <v>0</v>
      </c>
    </row>
    <row r="4" spans="1:12" ht="13.5">
      <c r="A4" s="9"/>
      <c r="B4" s="23"/>
      <c r="C4" s="1">
        <f t="shared" si="0"/>
        <v>0</v>
      </c>
      <c r="D4" s="10"/>
      <c r="E4" s="10"/>
      <c r="F4" s="10"/>
      <c r="G4" s="10"/>
      <c r="H4" s="10"/>
      <c r="I4" s="10"/>
      <c r="J4" s="10"/>
      <c r="K4" s="10" t="s">
        <v>46</v>
      </c>
      <c r="L4" s="11"/>
    </row>
    <row r="5" spans="1:12" ht="13.5">
      <c r="A5" s="9"/>
      <c r="B5" s="23"/>
      <c r="C5" s="1">
        <f t="shared" si="0"/>
        <v>0</v>
      </c>
      <c r="D5" s="10"/>
      <c r="E5" s="10"/>
      <c r="F5" s="10"/>
      <c r="G5" s="10"/>
      <c r="H5" s="10"/>
      <c r="I5" s="10"/>
      <c r="J5" s="10"/>
      <c r="K5" s="10" t="s">
        <v>47</v>
      </c>
      <c r="L5" s="11"/>
    </row>
    <row r="6" spans="1:12" ht="13.5">
      <c r="A6" s="9"/>
      <c r="B6" s="23"/>
      <c r="C6" s="1">
        <f t="shared" si="0"/>
        <v>0</v>
      </c>
      <c r="D6" s="10"/>
      <c r="E6" s="10"/>
      <c r="F6" s="10"/>
      <c r="G6" s="10"/>
      <c r="H6" s="10"/>
      <c r="I6" s="10"/>
      <c r="J6" s="10"/>
      <c r="K6" s="10"/>
      <c r="L6" s="11"/>
    </row>
    <row r="7" spans="1:12" ht="13.5">
      <c r="A7" s="9"/>
      <c r="B7" s="23"/>
      <c r="C7" s="1">
        <f t="shared" si="0"/>
        <v>0</v>
      </c>
      <c r="D7" s="10"/>
      <c r="E7" s="10"/>
      <c r="F7" s="10"/>
      <c r="G7" s="10"/>
      <c r="H7" s="10"/>
      <c r="I7" s="10"/>
      <c r="J7" s="10"/>
      <c r="K7" s="10"/>
      <c r="L7" s="11"/>
    </row>
    <row r="8" spans="1:12" ht="13.5">
      <c r="A8" s="9"/>
      <c r="B8" s="1" t="s">
        <v>6</v>
      </c>
      <c r="C8" s="1">
        <f>SUM(C2:C7)</f>
        <v>0</v>
      </c>
      <c r="D8" s="10"/>
      <c r="E8" s="10"/>
      <c r="F8" s="10"/>
      <c r="G8" s="10"/>
      <c r="H8" s="10"/>
      <c r="I8" s="10"/>
      <c r="J8" s="10"/>
      <c r="K8" s="10"/>
      <c r="L8" s="11"/>
    </row>
    <row r="9" spans="1:12" ht="13.5">
      <c r="A9" s="9"/>
      <c r="B9" s="1" t="s">
        <v>5</v>
      </c>
      <c r="C9" s="23"/>
      <c r="D9" s="10"/>
      <c r="E9" s="10"/>
      <c r="F9" s="10"/>
      <c r="G9" s="10"/>
      <c r="H9" s="10"/>
      <c r="I9" s="10"/>
      <c r="J9" s="10"/>
      <c r="K9" s="10"/>
      <c r="L9" s="11"/>
    </row>
    <row r="10" spans="1:12" ht="13.5">
      <c r="A10" s="9"/>
      <c r="B10" s="1"/>
      <c r="C10" s="23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>
      <c r="A11" s="9"/>
      <c r="B11" s="1"/>
      <c r="C11" s="23"/>
      <c r="D11" s="10"/>
      <c r="E11" s="10"/>
      <c r="F11" s="10"/>
      <c r="G11" s="10"/>
      <c r="H11" s="10"/>
      <c r="I11" s="10"/>
      <c r="J11" s="10"/>
      <c r="K11" s="10"/>
      <c r="L11" s="11"/>
    </row>
    <row r="12" spans="1:12" ht="13.5">
      <c r="A12" s="9"/>
      <c r="B12" s="1"/>
      <c r="C12" s="23"/>
      <c r="D12" s="10"/>
      <c r="E12" s="10"/>
      <c r="F12" s="10"/>
      <c r="G12" s="10" t="s">
        <v>62</v>
      </c>
      <c r="H12" s="10"/>
      <c r="I12" s="10"/>
      <c r="J12" s="10"/>
      <c r="K12" s="10"/>
      <c r="L12" s="11"/>
    </row>
    <row r="13" spans="1:12" ht="13.5">
      <c r="A13" s="9"/>
      <c r="B13" s="1" t="s">
        <v>6</v>
      </c>
      <c r="C13" s="1">
        <f>SUM(C9:C12)</f>
        <v>0</v>
      </c>
      <c r="D13" s="10"/>
      <c r="E13" s="10"/>
      <c r="F13" s="35" t="s">
        <v>56</v>
      </c>
      <c r="G13" s="35" t="s">
        <v>55</v>
      </c>
      <c r="H13" s="1" t="s">
        <v>16</v>
      </c>
      <c r="I13" s="1" t="s">
        <v>17</v>
      </c>
      <c r="J13" s="44" t="s">
        <v>18</v>
      </c>
      <c r="K13" s="45"/>
      <c r="L13" s="46"/>
    </row>
    <row r="14" spans="1:12" ht="13.5">
      <c r="A14" s="9"/>
      <c r="B14" s="10"/>
      <c r="C14" s="1">
        <f>SUM(C8+C13)</f>
        <v>0</v>
      </c>
      <c r="D14" s="10"/>
      <c r="E14" s="10"/>
      <c r="F14" s="23"/>
      <c r="G14" s="35" t="s">
        <v>53</v>
      </c>
      <c r="H14" s="23"/>
      <c r="I14" s="23"/>
      <c r="J14" s="1" t="b">
        <f>IF(H14=1,280,IF(H14=2,560,IF(H14=3,840,IF(H14=4,1120))))</f>
        <v>0</v>
      </c>
      <c r="K14" s="1" t="b">
        <f>IF(I14=1,720,IF(I14=2,1440,IF(I14=3,2160,IF(I14=4,2880))))</f>
        <v>0</v>
      </c>
      <c r="L14" s="37">
        <f>SUM(J14:K14)</f>
        <v>0</v>
      </c>
    </row>
    <row r="15" spans="1:12" ht="13.5">
      <c r="A15" s="9"/>
      <c r="B15" s="10" t="s">
        <v>43</v>
      </c>
      <c r="C15" s="10"/>
      <c r="D15" s="10"/>
      <c r="E15" s="10"/>
      <c r="F15" s="23"/>
      <c r="G15" s="35" t="s">
        <v>50</v>
      </c>
      <c r="H15" s="23"/>
      <c r="I15" s="23"/>
      <c r="J15" s="1" t="b">
        <f>IF(H15=1,((F15/4)+280000)/1000,IF(H15=2,2*((F15/4)+280000)/1000,IF(H15=3,3*((F15/4)+280000)/1000)))</f>
        <v>0</v>
      </c>
      <c r="K15" s="1" t="b">
        <f>IF(I15=1,((F15/4)+720000)/1000,IF(I15=2,2*((F15/4)+720000)/1000,IF(I15=3,3*((F15/4)+720000)/1000)))</f>
        <v>0</v>
      </c>
      <c r="L15" s="37">
        <f>SUM(J15:K15)</f>
        <v>0</v>
      </c>
    </row>
    <row r="16" spans="1:12" ht="13.5">
      <c r="A16" s="9"/>
      <c r="B16" s="10"/>
      <c r="C16" s="10"/>
      <c r="D16" s="10"/>
      <c r="E16" s="10"/>
      <c r="F16" s="23"/>
      <c r="G16" s="38" t="s">
        <v>52</v>
      </c>
      <c r="H16" s="23"/>
      <c r="I16" s="23"/>
      <c r="J16" s="1" t="b">
        <f>IF(H16=1,((F16/2)+280000)/1000,IF(H16=2,2*((F16/2)+280000)/1000,IF(H16=3,3*((F16/2)+280000)/1000)))</f>
        <v>0</v>
      </c>
      <c r="K16" s="1" t="b">
        <f>IF(I16=1,((F16/2)+720000)/1000,IF(I16=2,2*((F16/2)+720000)/1000,IF(I16=3,3*((F16/2)+720000)/1000)))</f>
        <v>0</v>
      </c>
      <c r="L16" s="37">
        <f>SUM(J16:K16)</f>
        <v>0</v>
      </c>
    </row>
    <row r="17" spans="1:12" ht="13.5">
      <c r="A17" s="9"/>
      <c r="B17" s="10"/>
      <c r="C17" s="10"/>
      <c r="D17" s="10"/>
      <c r="E17" s="10"/>
      <c r="F17" s="23"/>
      <c r="G17" s="39" t="s">
        <v>54</v>
      </c>
      <c r="H17" s="23"/>
      <c r="I17" s="23"/>
      <c r="J17" s="1" t="b">
        <f>IF(H17=1,((F17/2)+280000)/1000,IF(H17=2,2*((F17/2)+280000)/1000,IF(H17=3,3*((F17/2)+280000)/1000)))</f>
        <v>0</v>
      </c>
      <c r="K17" s="1" t="b">
        <f>IF(I17=1,((F17/2)+720000)/1000,IF(I17=2,2*((F17/2)+720000)/1000,IF(I17=3,3*((F17/2)+720000)/1000)))</f>
        <v>0</v>
      </c>
      <c r="L17" s="37">
        <f>SUM(J17:K17)</f>
        <v>0</v>
      </c>
    </row>
    <row r="18" spans="1:12" ht="13.5">
      <c r="A18" s="9" t="s">
        <v>41</v>
      </c>
      <c r="B18" s="10"/>
      <c r="C18" s="10"/>
      <c r="D18" s="10"/>
      <c r="E18" s="10"/>
      <c r="F18" s="23"/>
      <c r="G18" s="40" t="s">
        <v>51</v>
      </c>
      <c r="H18" s="23"/>
      <c r="I18" s="23"/>
      <c r="J18" s="1" t="b">
        <f>IF(H18=1,590,IF(H18=2,1180,IF(H18=3,1770,IF(H18=4,2360))))</f>
        <v>0</v>
      </c>
      <c r="K18" s="1" t="b">
        <f>IF(I18=1,1020,IF(I18=2,2040,IF(I18=3,3060,IF(I18=4,4080))))</f>
        <v>0</v>
      </c>
      <c r="L18" s="37">
        <f>SUM(J18:K18)</f>
        <v>0</v>
      </c>
    </row>
    <row r="19" spans="1:12" ht="13.5">
      <c r="A19" s="12" t="s">
        <v>12</v>
      </c>
      <c r="B19" s="4"/>
      <c r="C19" s="1" t="s">
        <v>13</v>
      </c>
      <c r="D19" s="1"/>
      <c r="E19" s="10"/>
      <c r="F19" s="33" t="s">
        <v>57</v>
      </c>
      <c r="G19" s="10"/>
      <c r="H19" s="10"/>
      <c r="J19" s="10"/>
      <c r="K19" s="10"/>
      <c r="L19" s="37">
        <f>SUM(L14:L18)</f>
        <v>0</v>
      </c>
    </row>
    <row r="20" spans="1:12" ht="13.5">
      <c r="A20" s="7" t="s">
        <v>11</v>
      </c>
      <c r="B20" s="2" t="s">
        <v>8</v>
      </c>
      <c r="C20" s="1" t="s">
        <v>11</v>
      </c>
      <c r="D20" s="2" t="s">
        <v>8</v>
      </c>
      <c r="E20" s="10"/>
      <c r="F20" s="41" t="s">
        <v>58</v>
      </c>
      <c r="G20" s="10"/>
      <c r="H20" s="10"/>
      <c r="L20" s="11"/>
    </row>
    <row r="21" spans="1:12" ht="13.5">
      <c r="A21" s="7">
        <v>1</v>
      </c>
      <c r="B21" s="1">
        <v>880</v>
      </c>
      <c r="C21" s="1">
        <v>1</v>
      </c>
      <c r="D21" s="1">
        <v>1670</v>
      </c>
      <c r="E21" s="10"/>
      <c r="F21" s="33" t="s">
        <v>59</v>
      </c>
      <c r="G21" s="10"/>
      <c r="H21" s="10"/>
      <c r="I21" s="10"/>
      <c r="J21" s="10"/>
      <c r="K21" s="10"/>
      <c r="L21" s="11"/>
    </row>
    <row r="22" spans="1:12" ht="13.5">
      <c r="A22" s="7">
        <v>2</v>
      </c>
      <c r="B22" s="1">
        <v>1400</v>
      </c>
      <c r="C22" s="1">
        <v>2</v>
      </c>
      <c r="D22" s="1">
        <v>2660</v>
      </c>
      <c r="E22" s="10"/>
      <c r="F22" s="33" t="s">
        <v>60</v>
      </c>
      <c r="G22" s="10"/>
      <c r="H22" s="10"/>
      <c r="I22" s="10"/>
      <c r="J22" s="10"/>
      <c r="K22" s="10"/>
      <c r="L22" s="11"/>
    </row>
    <row r="23" spans="1:12" ht="13.5">
      <c r="A23" s="7">
        <v>3</v>
      </c>
      <c r="B23" s="1">
        <v>1620</v>
      </c>
      <c r="C23" s="1">
        <v>3</v>
      </c>
      <c r="D23" s="1">
        <v>3060</v>
      </c>
      <c r="E23" s="10"/>
      <c r="F23" s="33" t="s">
        <v>61</v>
      </c>
      <c r="G23" s="10"/>
      <c r="H23" s="10"/>
      <c r="I23" s="10"/>
      <c r="J23" s="10"/>
      <c r="K23" s="10"/>
      <c r="L23" s="11"/>
    </row>
    <row r="24" spans="1:12" ht="13.5">
      <c r="A24" s="7">
        <v>4</v>
      </c>
      <c r="B24" s="1">
        <v>1750</v>
      </c>
      <c r="C24" s="1">
        <v>4</v>
      </c>
      <c r="D24" s="1">
        <v>3340</v>
      </c>
      <c r="E24" s="10"/>
      <c r="F24" s="34" t="s">
        <v>63</v>
      </c>
      <c r="G24" s="10"/>
      <c r="H24" s="10"/>
      <c r="I24" s="10"/>
      <c r="J24" s="10"/>
      <c r="K24" s="10"/>
      <c r="L24" s="11"/>
    </row>
    <row r="25" spans="1:12" ht="13.5">
      <c r="A25" s="7">
        <v>5</v>
      </c>
      <c r="B25" s="1">
        <v>1890</v>
      </c>
      <c r="C25" s="1">
        <v>5</v>
      </c>
      <c r="D25" s="1">
        <v>3600</v>
      </c>
      <c r="E25" s="10"/>
      <c r="F25" s="41" t="s">
        <v>64</v>
      </c>
      <c r="G25" s="10"/>
      <c r="H25" s="10"/>
      <c r="I25" s="10"/>
      <c r="J25" s="10"/>
      <c r="K25" s="10"/>
      <c r="L25" s="11"/>
    </row>
    <row r="26" spans="1:12" ht="13.5">
      <c r="A26" s="7">
        <v>6</v>
      </c>
      <c r="B26" s="1">
        <v>1990</v>
      </c>
      <c r="C26" s="1">
        <v>6</v>
      </c>
      <c r="D26" s="1">
        <v>3780</v>
      </c>
      <c r="E26" s="13"/>
      <c r="F26" s="10"/>
      <c r="G26" s="10"/>
      <c r="H26" s="10"/>
      <c r="I26" s="10"/>
      <c r="J26" s="10"/>
      <c r="K26" s="10"/>
      <c r="L26" s="11"/>
    </row>
    <row r="27" spans="1:12" ht="13.5">
      <c r="A27" s="7">
        <v>7</v>
      </c>
      <c r="B27" s="1">
        <v>2070</v>
      </c>
      <c r="C27" s="1">
        <v>7</v>
      </c>
      <c r="D27" s="1">
        <v>3950</v>
      </c>
      <c r="E27" s="10"/>
      <c r="F27" s="10"/>
      <c r="G27" s="10"/>
      <c r="H27" s="10"/>
      <c r="I27" s="10"/>
      <c r="J27" s="10"/>
      <c r="K27" s="10"/>
      <c r="L27" s="11"/>
    </row>
    <row r="28" spans="1:12" ht="13.5">
      <c r="A28" s="7">
        <v>8</v>
      </c>
      <c r="B28" s="1">
        <v>2150</v>
      </c>
      <c r="C28" s="1">
        <v>8</v>
      </c>
      <c r="D28" s="1">
        <v>4120</v>
      </c>
      <c r="E28" s="10"/>
      <c r="F28" s="10"/>
      <c r="G28" s="10"/>
      <c r="H28" s="10"/>
      <c r="I28" s="10"/>
      <c r="J28" s="10"/>
      <c r="K28" s="10"/>
      <c r="L28" s="11"/>
    </row>
    <row r="29" spans="1:12" ht="13.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1"/>
    </row>
    <row r="30" spans="1:12" ht="13.5">
      <c r="A30" s="29" t="s">
        <v>14</v>
      </c>
      <c r="B30" s="10" t="s">
        <v>42</v>
      </c>
      <c r="C30" s="10"/>
      <c r="D30" s="10"/>
      <c r="E30" s="10"/>
      <c r="F30" s="10"/>
      <c r="G30" s="10"/>
      <c r="H30" s="10"/>
      <c r="I30" s="48" t="s">
        <v>32</v>
      </c>
      <c r="J30" s="48"/>
      <c r="K30" s="1" t="s">
        <v>18</v>
      </c>
      <c r="L30" s="11"/>
    </row>
    <row r="31" spans="1:12" ht="13.5">
      <c r="A31" s="47" t="s">
        <v>15</v>
      </c>
      <c r="B31" s="1" t="s">
        <v>16</v>
      </c>
      <c r="C31" s="1" t="s">
        <v>17</v>
      </c>
      <c r="D31" s="1" t="s">
        <v>18</v>
      </c>
      <c r="E31" s="1"/>
      <c r="F31" s="1"/>
      <c r="G31" s="10"/>
      <c r="H31" s="10"/>
      <c r="I31" s="3" t="s">
        <v>33</v>
      </c>
      <c r="J31" s="23"/>
      <c r="K31" s="1">
        <f>IF(J31=1,490,0)</f>
        <v>0</v>
      </c>
      <c r="L31" s="11"/>
    </row>
    <row r="32" spans="1:12" ht="13.5">
      <c r="A32" s="47"/>
      <c r="B32" s="1"/>
      <c r="C32" s="1"/>
      <c r="D32" s="1" t="b">
        <f>IF(B32=1,280,IF(C32=1,720))</f>
        <v>0</v>
      </c>
      <c r="E32" s="1"/>
      <c r="F32" s="1">
        <f>SUM(D32)</f>
        <v>0</v>
      </c>
      <c r="G32" s="10"/>
      <c r="H32" s="10"/>
      <c r="I32" s="10"/>
      <c r="J32" s="10"/>
      <c r="K32" s="10"/>
      <c r="L32" s="11"/>
    </row>
    <row r="33" spans="1:12" ht="13.5">
      <c r="A33" s="7" t="s">
        <v>19</v>
      </c>
      <c r="B33" s="1" t="s">
        <v>20</v>
      </c>
      <c r="C33" s="1"/>
      <c r="D33" s="1"/>
      <c r="E33" s="1"/>
      <c r="F33" s="1"/>
      <c r="G33" s="10"/>
      <c r="H33" s="10"/>
      <c r="I33" s="1" t="s">
        <v>34</v>
      </c>
      <c r="J33" s="1" t="s">
        <v>36</v>
      </c>
      <c r="K33" s="1" t="s">
        <v>18</v>
      </c>
      <c r="L33" s="11"/>
    </row>
    <row r="34" spans="1:12" ht="13.5">
      <c r="A34" s="7"/>
      <c r="B34" s="23"/>
      <c r="C34" s="1"/>
      <c r="D34" s="1" t="b">
        <f>IF(B34=1,80,IF(B34=2,160,IF(B34=3,240,IF(B34=4,320))))</f>
        <v>0</v>
      </c>
      <c r="E34" s="1">
        <v>0</v>
      </c>
      <c r="F34" s="1">
        <f>SUM(D34:E34)</f>
        <v>0</v>
      </c>
      <c r="G34" s="10"/>
      <c r="H34" s="10"/>
      <c r="I34" s="49" t="s">
        <v>35</v>
      </c>
      <c r="J34" s="23"/>
      <c r="K34" s="1">
        <f>IF(J34=1,860,IF(J34=2,1720,IF(J34=3,2580,0)))</f>
        <v>0</v>
      </c>
      <c r="L34" s="11"/>
    </row>
    <row r="35" spans="1:12" ht="13.5">
      <c r="A35" s="7"/>
      <c r="B35" s="1" t="s">
        <v>21</v>
      </c>
      <c r="C35" s="1"/>
      <c r="D35" s="1"/>
      <c r="E35" s="1"/>
      <c r="F35" s="1"/>
      <c r="G35" s="10"/>
      <c r="H35" s="10"/>
      <c r="I35" s="49"/>
      <c r="J35" s="5"/>
      <c r="K35" s="6"/>
      <c r="L35" s="11"/>
    </row>
    <row r="36" spans="1:12" ht="13.5">
      <c r="A36" s="7"/>
      <c r="B36" s="23"/>
      <c r="C36" s="1"/>
      <c r="D36" s="1" t="b">
        <f>IF(B36=1,160,IF(B36=2,320,IF(B36=3,480,IF(B36=4,640))))</f>
        <v>0</v>
      </c>
      <c r="E36" s="1">
        <v>0</v>
      </c>
      <c r="F36" s="1">
        <f aca="true" t="shared" si="1" ref="F36:F46">SUM(D36:E36)</f>
        <v>0</v>
      </c>
      <c r="G36" s="10"/>
      <c r="H36" s="10"/>
      <c r="I36" s="10"/>
      <c r="J36" s="10"/>
      <c r="K36" s="10"/>
      <c r="L36" s="11"/>
    </row>
    <row r="37" spans="1:12" ht="13.5">
      <c r="A37" s="7" t="s">
        <v>22</v>
      </c>
      <c r="B37" s="23"/>
      <c r="C37" s="23"/>
      <c r="D37" s="1" t="b">
        <f>IF(B37=1,280,IF(B37=2,560,IF(B37=3,840,IF(B37=4,1120))))</f>
        <v>0</v>
      </c>
      <c r="E37" s="1" t="b">
        <f>IF(C37=1,470,IF(C37=2,940,IF(C37=3,1410,IF(C37=4,1880))))</f>
        <v>0</v>
      </c>
      <c r="F37" s="1">
        <f t="shared" si="1"/>
        <v>0</v>
      </c>
      <c r="G37" s="10"/>
      <c r="H37" s="10"/>
      <c r="I37" s="1" t="s">
        <v>37</v>
      </c>
      <c r="J37" s="1"/>
      <c r="K37" s="1"/>
      <c r="L37" s="8"/>
    </row>
    <row r="38" spans="1:12" ht="13.5">
      <c r="A38" s="7" t="s">
        <v>23</v>
      </c>
      <c r="B38" s="23"/>
      <c r="C38" s="23"/>
      <c r="D38" s="1" t="b">
        <f>IF(B38=1,410,IF(B38=2,820,IF(B38=3,1230,IF(B38=4,1640))))</f>
        <v>0</v>
      </c>
      <c r="E38" s="1" t="b">
        <f>IF(C38=1,600,IF(C38=2,1200,IF(C38=3,1800,IF(C38=4,2400))))</f>
        <v>0</v>
      </c>
      <c r="F38" s="1">
        <f t="shared" si="1"/>
        <v>0</v>
      </c>
      <c r="G38" s="10"/>
      <c r="H38" s="10"/>
      <c r="I38" s="1" t="s">
        <v>38</v>
      </c>
      <c r="J38" s="1" t="s">
        <v>39</v>
      </c>
      <c r="K38" s="1" t="s">
        <v>40</v>
      </c>
      <c r="L38" s="8" t="s">
        <v>18</v>
      </c>
    </row>
    <row r="39" spans="1:12" ht="13.5">
      <c r="A39" s="7" t="s">
        <v>24</v>
      </c>
      <c r="B39" s="23"/>
      <c r="C39" s="23"/>
      <c r="D39" s="1" t="b">
        <f>IF(B39=1,360,IF(B39=2,720,IF(B39=3,1080,IF(B39=4,1440))))</f>
        <v>0</v>
      </c>
      <c r="E39" s="1" t="b">
        <f>IF(C39=1,550,IF(C39=2,1100,IF(C39=3,1650,IF(C39=4,2200))))</f>
        <v>0</v>
      </c>
      <c r="F39" s="1">
        <f t="shared" si="1"/>
        <v>0</v>
      </c>
      <c r="G39" s="10"/>
      <c r="H39" s="10"/>
      <c r="I39" s="23"/>
      <c r="J39" s="23"/>
      <c r="K39" s="1">
        <f>SUM(I39:J39)</f>
        <v>0</v>
      </c>
      <c r="L39" s="8">
        <f>IF(K39&gt;=380,380,IF(K39&lt;380,K39,0))</f>
        <v>0</v>
      </c>
    </row>
    <row r="40" spans="1:12" ht="13.5">
      <c r="A40" s="7" t="s">
        <v>25</v>
      </c>
      <c r="B40" s="23"/>
      <c r="C40" s="23"/>
      <c r="D40" s="1" t="b">
        <f>IF(B40=1,600,IF(B40=2,1200,IF(B40=3,1800,IF(B40=4,2400))))</f>
        <v>0</v>
      </c>
      <c r="E40" s="1" t="b">
        <f>IF(C40=1,800,IF(C40=2,1600,IF(C40=3,2400,IF(C40=4,3200))))</f>
        <v>0</v>
      </c>
      <c r="F40" s="1">
        <f t="shared" si="1"/>
        <v>0</v>
      </c>
      <c r="G40" s="10"/>
      <c r="H40" s="10"/>
      <c r="I40" s="23"/>
      <c r="J40" s="23"/>
      <c r="K40" s="1">
        <f>SUM(I40:J40)</f>
        <v>0</v>
      </c>
      <c r="L40" s="8">
        <f>IF(K40&gt;=380,380,IF(K40&lt;380,K40,0))</f>
        <v>0</v>
      </c>
    </row>
    <row r="41" spans="1:12" ht="13.5">
      <c r="A41" s="14" t="s">
        <v>26</v>
      </c>
      <c r="B41" s="23"/>
      <c r="C41" s="23"/>
      <c r="D41" s="1" t="b">
        <f>IF(B41=1,590,IF(B41=2,1180,IF(B41=3,1770,IF(B41=4,2360))))</f>
        <v>0</v>
      </c>
      <c r="E41" s="1" t="b">
        <f>IF(C41=1,1020,IF(C41=2,2040,IF(C41=3,3060,IF(C41=4,4080))))</f>
        <v>0</v>
      </c>
      <c r="F41" s="1">
        <f t="shared" si="1"/>
        <v>0</v>
      </c>
      <c r="G41" s="10"/>
      <c r="H41" s="10"/>
      <c r="I41" s="23"/>
      <c r="J41" s="23"/>
      <c r="K41" s="1">
        <f>SUM(I41:J41)</f>
        <v>0</v>
      </c>
      <c r="L41" s="8">
        <f>IF(K41&gt;=380,380,IF(K41&lt;380,K41,0))</f>
        <v>0</v>
      </c>
    </row>
    <row r="42" spans="1:12" ht="13.5">
      <c r="A42" s="7" t="s">
        <v>27</v>
      </c>
      <c r="B42" s="23"/>
      <c r="C42" s="23"/>
      <c r="D42" s="1" t="b">
        <f>IF(B42=1,1010,IF(B42=2,2020,IF(B42=3,3030,IF(B42=4,4040))))</f>
        <v>0</v>
      </c>
      <c r="E42" s="1" t="b">
        <f>IF(C42=1,1440,IF(C42=2,2880,IF(C42=3,4320,IF(C42=4,5760))))</f>
        <v>0</v>
      </c>
      <c r="F42" s="1">
        <f t="shared" si="1"/>
        <v>0</v>
      </c>
      <c r="G42" s="10"/>
      <c r="H42" s="10"/>
      <c r="I42" s="23"/>
      <c r="J42" s="23"/>
      <c r="K42" s="1">
        <f>SUM(I42:J42)</f>
        <v>0</v>
      </c>
      <c r="L42" s="8">
        <f>IF(K42&gt;=380,380,IF(K42&lt;380,K42,0))</f>
        <v>0</v>
      </c>
    </row>
    <row r="43" spans="1:12" ht="13.5">
      <c r="A43" s="15" t="s">
        <v>28</v>
      </c>
      <c r="B43" s="23"/>
      <c r="C43" s="23"/>
      <c r="D43" s="1" t="b">
        <f>IF(B43=1,170,IF(B43=2,340,IF(B43=3,510,IF(B43=4,680))))</f>
        <v>0</v>
      </c>
      <c r="E43" s="1" t="b">
        <f>IF(C43=1,270,IF(C43=2,540,IF(C43=3,810,IF(C43=4,1080))))</f>
        <v>0</v>
      </c>
      <c r="F43" s="1">
        <f t="shared" si="1"/>
        <v>0</v>
      </c>
      <c r="G43" s="10"/>
      <c r="H43" s="10"/>
      <c r="I43" s="10"/>
      <c r="J43" s="10"/>
      <c r="K43" s="10"/>
      <c r="L43" s="8">
        <f>SUM(L39:L42)</f>
        <v>0</v>
      </c>
    </row>
    <row r="44" spans="1:12" ht="13.5">
      <c r="A44" s="15" t="s">
        <v>29</v>
      </c>
      <c r="B44" s="23"/>
      <c r="C44" s="23"/>
      <c r="D44" s="1" t="b">
        <f>IF(B44=1,370,IF(B44=2,740,IF(B44=3,1110,IF(B44=4,1480))))</f>
        <v>0</v>
      </c>
      <c r="E44" s="1" t="b">
        <f>IF(C44=1,460,IF(C44=2,920,IF(C44=3,1380,IF(C44=4,1840))))</f>
        <v>0</v>
      </c>
      <c r="F44" s="1">
        <f t="shared" si="1"/>
        <v>0</v>
      </c>
      <c r="G44" s="10"/>
      <c r="H44" s="10"/>
      <c r="I44" s="50" t="s">
        <v>49</v>
      </c>
      <c r="J44" s="51"/>
      <c r="K44" s="10"/>
      <c r="L44" s="11"/>
    </row>
    <row r="45" spans="1:12" ht="13.5">
      <c r="A45" s="15" t="s">
        <v>30</v>
      </c>
      <c r="B45" s="23"/>
      <c r="C45" s="23"/>
      <c r="D45" s="1" t="b">
        <f>IF(B45=1,220,IF(B45=2,440,IF(B45=3,660,IF(B45=4,880))))</f>
        <v>0</v>
      </c>
      <c r="E45" s="1" t="b">
        <f>IF(C45=1,620,IF(C45=2,1240,IF(C45=3,1860,IF(C45=4,2480))))</f>
        <v>0</v>
      </c>
      <c r="F45" s="1">
        <f t="shared" si="1"/>
        <v>0</v>
      </c>
      <c r="G45" s="10"/>
      <c r="H45" s="10"/>
      <c r="I45" s="52"/>
      <c r="J45" s="53"/>
      <c r="K45" s="10"/>
      <c r="L45" s="11"/>
    </row>
    <row r="46" spans="1:12" ht="13.5">
      <c r="A46" s="15" t="s">
        <v>31</v>
      </c>
      <c r="B46" s="23"/>
      <c r="C46" s="23"/>
      <c r="D46" s="1" t="b">
        <f>IF(B46=1,720,IF(B46=2,1440,IF(B46=3,2160,IF(B46=4,2880))))</f>
        <v>0</v>
      </c>
      <c r="E46" s="1" t="b">
        <f>IF(C46=1,1120,IF(C46=2,2240,IF(C46=3,3360,IF(C46=4,4480))))</f>
        <v>0</v>
      </c>
      <c r="F46" s="1">
        <f t="shared" si="1"/>
        <v>0</v>
      </c>
      <c r="G46" s="10"/>
      <c r="H46" s="10"/>
      <c r="I46" s="42"/>
      <c r="J46" s="43"/>
      <c r="K46" s="10"/>
      <c r="L46" s="11"/>
    </row>
    <row r="47" spans="1:12" ht="14.25" thickBot="1">
      <c r="A47" s="16"/>
      <c r="B47" s="17"/>
      <c r="C47" s="17"/>
      <c r="D47" s="17"/>
      <c r="E47" s="17"/>
      <c r="F47" s="17">
        <f>SUM(F32+F34+F36+F37+F38+F39+F40+F41+F42+F43+F44+F45+F46)</f>
        <v>0</v>
      </c>
      <c r="G47" s="18"/>
      <c r="H47" s="18"/>
      <c r="I47" s="18"/>
      <c r="J47" s="18"/>
      <c r="K47" s="18"/>
      <c r="L47" s="19"/>
    </row>
  </sheetData>
  <sheetProtection/>
  <mergeCells count="6">
    <mergeCell ref="I46:J46"/>
    <mergeCell ref="J13:L13"/>
    <mergeCell ref="A31:A32"/>
    <mergeCell ref="I30:J30"/>
    <mergeCell ref="I34:I35"/>
    <mergeCell ref="I44:J4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12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47"/>
  <sheetViews>
    <sheetView view="pageBreakPreview" zoomScale="86" zoomScaleSheetLayoutView="86" zoomScalePageLayoutView="0" workbookViewId="0" topLeftCell="A1">
      <selection activeCell="K21" sqref="K21"/>
    </sheetView>
  </sheetViews>
  <sheetFormatPr defaultColWidth="9.00390625" defaultRowHeight="13.5"/>
  <cols>
    <col min="1" max="1" width="10.50390625" style="0" customWidth="1"/>
    <col min="3" max="3" width="8.375" style="0" customWidth="1"/>
    <col min="5" max="5" width="7.375" style="0" customWidth="1"/>
    <col min="7" max="8" width="7.875" style="0" customWidth="1"/>
    <col min="9" max="9" width="10.625" style="0" customWidth="1"/>
    <col min="10" max="10" width="10.375" style="0" customWidth="1"/>
    <col min="11" max="12" width="10.75390625" style="0" customWidth="1"/>
  </cols>
  <sheetData>
    <row r="1" spans="1:12" ht="13.5">
      <c r="A1" s="24" t="s">
        <v>11</v>
      </c>
      <c r="B1" s="25" t="s">
        <v>0</v>
      </c>
      <c r="C1" s="25"/>
      <c r="D1" s="25" t="s">
        <v>1</v>
      </c>
      <c r="E1" s="25" t="s">
        <v>2</v>
      </c>
      <c r="F1" s="25" t="s">
        <v>3</v>
      </c>
      <c r="G1" s="25" t="s">
        <v>4</v>
      </c>
      <c r="H1" s="25" t="s">
        <v>48</v>
      </c>
      <c r="I1" s="25" t="s">
        <v>10</v>
      </c>
      <c r="J1" s="25" t="s">
        <v>7</v>
      </c>
      <c r="K1" s="25" t="s">
        <v>8</v>
      </c>
      <c r="L1" s="26" t="s">
        <v>9</v>
      </c>
    </row>
    <row r="2" spans="1:12" ht="13.5">
      <c r="A2" s="27"/>
      <c r="B2" s="23"/>
      <c r="C2" s="1">
        <f aca="true" t="shared" si="0" ref="C2:C7">IF(B2&lt;=1040,B2-B2,IF(B2&lt;=2000,B2-(B2*0.2+830),IF(B2&lt;=6539,B2-(B2*0.3+620),IF(B2&gt;6540,B2-2580))))</f>
        <v>0</v>
      </c>
      <c r="D2" s="1">
        <f>SUM(K31)</f>
        <v>0</v>
      </c>
      <c r="E2" s="36">
        <f>SUM(F47+L19)</f>
        <v>0</v>
      </c>
      <c r="F2" s="1">
        <f>SUM(K34)</f>
        <v>0</v>
      </c>
      <c r="G2" s="1">
        <f>SUM(L43)</f>
        <v>0</v>
      </c>
      <c r="H2" s="1">
        <f>I46</f>
        <v>0</v>
      </c>
      <c r="I2" s="1">
        <f>SUM(D2:H2)</f>
        <v>0</v>
      </c>
      <c r="J2" s="1">
        <f>SUM(C14-I2)</f>
        <v>0</v>
      </c>
      <c r="K2" s="1">
        <f>IF(A2=A21,B21,IF(A2=A22,B22,IF(A2=A23,B23,IF(A2=A24,B24,IF(A2=A25,B25,IF(A2=A26,B26,IF(A2=A27,B27,IF(A2=A28,B28,0))))))))</f>
        <v>0</v>
      </c>
      <c r="L2" s="8">
        <f>SUM(J2-K2)</f>
        <v>0</v>
      </c>
    </row>
    <row r="3" spans="1:12" ht="13.5">
      <c r="A3" s="9"/>
      <c r="B3" s="23"/>
      <c r="C3" s="1">
        <f t="shared" si="0"/>
        <v>0</v>
      </c>
      <c r="D3" s="10"/>
      <c r="E3" s="10"/>
      <c r="F3" s="10"/>
      <c r="G3" s="10"/>
      <c r="H3" s="10"/>
      <c r="I3" s="10"/>
      <c r="J3" s="10"/>
      <c r="K3" s="1">
        <f>IF(A2=C21,D21,IF(A2=C22,D22,IF(A2=C23,D23,IF(A2=C24,D24,IF(A2=C25,D25,IF(A2=C26,D26,IF(A2=C27,D27,IF(A2=C28,D28,0))))))))</f>
        <v>0</v>
      </c>
      <c r="L3" s="8">
        <f>SUM(J2-K3)</f>
        <v>0</v>
      </c>
    </row>
    <row r="4" spans="1:12" ht="13.5">
      <c r="A4" s="9"/>
      <c r="B4" s="23"/>
      <c r="C4" s="1">
        <f t="shared" si="0"/>
        <v>0</v>
      </c>
      <c r="D4" s="10"/>
      <c r="E4" s="10"/>
      <c r="F4" s="10"/>
      <c r="G4" s="10"/>
      <c r="H4" s="10"/>
      <c r="I4" s="10"/>
      <c r="J4" s="10"/>
      <c r="K4" s="10" t="s">
        <v>46</v>
      </c>
      <c r="L4" s="11"/>
    </row>
    <row r="5" spans="1:12" ht="13.5">
      <c r="A5" s="9"/>
      <c r="B5" s="23"/>
      <c r="C5" s="1">
        <f t="shared" si="0"/>
        <v>0</v>
      </c>
      <c r="D5" s="10"/>
      <c r="E5" s="10"/>
      <c r="F5" s="10"/>
      <c r="G5" s="10"/>
      <c r="H5" s="10"/>
      <c r="I5" s="10"/>
      <c r="J5" s="10"/>
      <c r="K5" s="10" t="s">
        <v>47</v>
      </c>
      <c r="L5" s="11"/>
    </row>
    <row r="6" spans="1:12" ht="13.5">
      <c r="A6" s="9"/>
      <c r="B6" s="23"/>
      <c r="C6" s="1">
        <f t="shared" si="0"/>
        <v>0</v>
      </c>
      <c r="D6" s="10"/>
      <c r="E6" s="10"/>
      <c r="F6" s="10"/>
      <c r="G6" s="10"/>
      <c r="H6" s="10"/>
      <c r="I6" s="10"/>
      <c r="J6" s="10"/>
      <c r="K6" s="10"/>
      <c r="L6" s="11"/>
    </row>
    <row r="7" spans="1:12" ht="13.5">
      <c r="A7" s="9"/>
      <c r="B7" s="23"/>
      <c r="C7" s="1">
        <f t="shared" si="0"/>
        <v>0</v>
      </c>
      <c r="D7" s="10"/>
      <c r="E7" s="10"/>
      <c r="F7" s="10"/>
      <c r="G7" s="10"/>
      <c r="H7" s="10"/>
      <c r="I7" s="10"/>
      <c r="J7" s="10"/>
      <c r="K7" s="10"/>
      <c r="L7" s="11"/>
    </row>
    <row r="8" spans="1:12" ht="13.5">
      <c r="A8" s="9"/>
      <c r="B8" s="1" t="s">
        <v>6</v>
      </c>
      <c r="C8" s="1">
        <f>SUM(C2:C7)</f>
        <v>0</v>
      </c>
      <c r="D8" s="10"/>
      <c r="E8" s="10"/>
      <c r="F8" s="10"/>
      <c r="G8" s="10"/>
      <c r="H8" s="10"/>
      <c r="I8" s="10"/>
      <c r="J8" s="10"/>
      <c r="K8" s="10"/>
      <c r="L8" s="11"/>
    </row>
    <row r="9" spans="1:12" ht="13.5">
      <c r="A9" s="9"/>
      <c r="B9" s="1" t="s">
        <v>5</v>
      </c>
      <c r="C9" s="23"/>
      <c r="D9" s="10"/>
      <c r="E9" s="10"/>
      <c r="F9" s="10"/>
      <c r="G9" s="10"/>
      <c r="H9" s="10"/>
      <c r="I9" s="10"/>
      <c r="J9" s="10"/>
      <c r="K9" s="10"/>
      <c r="L9" s="11"/>
    </row>
    <row r="10" spans="1:12" ht="13.5">
      <c r="A10" s="9"/>
      <c r="B10" s="1"/>
      <c r="C10" s="23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>
      <c r="A11" s="9"/>
      <c r="B11" s="1"/>
      <c r="C11" s="23"/>
      <c r="D11" s="10"/>
      <c r="E11" s="10"/>
      <c r="F11" s="10"/>
      <c r="G11" s="10"/>
      <c r="H11" s="10"/>
      <c r="I11" s="10"/>
      <c r="J11" s="10"/>
      <c r="K11" s="10"/>
      <c r="L11" s="11"/>
    </row>
    <row r="12" spans="1:12" ht="13.5">
      <c r="A12" s="9"/>
      <c r="B12" s="1"/>
      <c r="C12" s="23"/>
      <c r="D12" s="10"/>
      <c r="E12" s="10"/>
      <c r="F12" s="10"/>
      <c r="G12" s="10" t="s">
        <v>62</v>
      </c>
      <c r="H12" s="10"/>
      <c r="I12" s="10"/>
      <c r="J12" s="10"/>
      <c r="K12" s="10"/>
      <c r="L12" s="11"/>
    </row>
    <row r="13" spans="1:12" ht="13.5">
      <c r="A13" s="9"/>
      <c r="B13" s="1" t="s">
        <v>6</v>
      </c>
      <c r="C13" s="1">
        <f>SUM(C9:C12)</f>
        <v>0</v>
      </c>
      <c r="D13" s="10"/>
      <c r="E13" s="10"/>
      <c r="F13" s="35" t="s">
        <v>56</v>
      </c>
      <c r="G13" s="35" t="s">
        <v>55</v>
      </c>
      <c r="H13" s="1" t="s">
        <v>16</v>
      </c>
      <c r="I13" s="1" t="s">
        <v>17</v>
      </c>
      <c r="J13" s="44" t="s">
        <v>18</v>
      </c>
      <c r="K13" s="45"/>
      <c r="L13" s="46"/>
    </row>
    <row r="14" spans="1:12" ht="13.5">
      <c r="A14" s="9"/>
      <c r="B14" s="10"/>
      <c r="C14" s="1">
        <f>SUM(C8+C13)</f>
        <v>0</v>
      </c>
      <c r="D14" s="10"/>
      <c r="E14" s="10"/>
      <c r="F14" s="23"/>
      <c r="G14" s="35" t="s">
        <v>53</v>
      </c>
      <c r="H14" s="23"/>
      <c r="I14" s="23"/>
      <c r="J14" s="1" t="b">
        <f>IF(H14=1,280,IF(H14=2,560,IF(H14=3,840,IF(H14=4,1120))))</f>
        <v>0</v>
      </c>
      <c r="K14" s="1" t="b">
        <f>IF(I14=1,720,IF(I14=2,1440,IF(I14=3,2160,IF(I14=4,2880))))</f>
        <v>0</v>
      </c>
      <c r="L14" s="37">
        <f>SUM(J14:K14)</f>
        <v>0</v>
      </c>
    </row>
    <row r="15" spans="1:12" ht="13.5">
      <c r="A15" s="9"/>
      <c r="B15" s="10" t="s">
        <v>43</v>
      </c>
      <c r="C15" s="10"/>
      <c r="D15" s="10"/>
      <c r="E15" s="10"/>
      <c r="F15" s="23"/>
      <c r="G15" s="35" t="s">
        <v>50</v>
      </c>
      <c r="H15" s="23"/>
      <c r="I15" s="23"/>
      <c r="J15" s="1" t="b">
        <f>IF(H15=1,((F15/4)+280000)/1000,IF(H15=2,2*((F15/4)+280000)/1000,IF(H15=3,3*((F15/4)+280000)/1000)))</f>
        <v>0</v>
      </c>
      <c r="K15" s="1" t="b">
        <f>IF(I15=1,((F15/4)+720000)/1000,IF(I15=2,2*((F15/4)+720000)/1000,IF(I15=3,3*((F15/4)+720000)/1000)))</f>
        <v>0</v>
      </c>
      <c r="L15" s="37">
        <f>SUM(J15:K15)</f>
        <v>0</v>
      </c>
    </row>
    <row r="16" spans="1:12" ht="13.5">
      <c r="A16" s="9"/>
      <c r="B16" s="10"/>
      <c r="C16" s="10"/>
      <c r="D16" s="10"/>
      <c r="E16" s="10"/>
      <c r="F16" s="23"/>
      <c r="G16" s="38" t="s">
        <v>52</v>
      </c>
      <c r="H16" s="23"/>
      <c r="I16" s="23"/>
      <c r="J16" s="1" t="b">
        <f>IF(H16=1,((F16/2)+280000)/1000,IF(H16=2,2*((F16/2)+280000)/1000,IF(H16=3,3*((F16/2)+280000)/1000)))</f>
        <v>0</v>
      </c>
      <c r="K16" s="1" t="b">
        <f>IF(I16=1,((F16/2)+720000)/1000,IF(I16=2,2*((F16/2)+720000)/1000,IF(I16=3,3*((F16/2)+720000)/1000)))</f>
        <v>0</v>
      </c>
      <c r="L16" s="37">
        <f>SUM(J16:K16)</f>
        <v>0</v>
      </c>
    </row>
    <row r="17" spans="1:12" ht="13.5">
      <c r="A17" s="9"/>
      <c r="B17" s="10"/>
      <c r="C17" s="10"/>
      <c r="D17" s="10"/>
      <c r="E17" s="10"/>
      <c r="F17" s="23"/>
      <c r="G17" s="39" t="s">
        <v>54</v>
      </c>
      <c r="H17" s="23"/>
      <c r="I17" s="23"/>
      <c r="J17" s="1" t="b">
        <f>IF(H17=1,((F17/2)+280000)/1000,IF(H17=2,2*((F17/2)+280000)/1000,IF(H17=3,3*((F17/2)+280000)/1000)))</f>
        <v>0</v>
      </c>
      <c r="K17" s="1" t="b">
        <f>IF(I17=1,((F17/2)+720000)/1000,IF(I17=2,2*((F17/2)+720000)/1000,IF(I17=3,3*((F17/2)+720000)/1000)))</f>
        <v>0</v>
      </c>
      <c r="L17" s="37">
        <f>SUM(J17:K17)</f>
        <v>0</v>
      </c>
    </row>
    <row r="18" spans="1:12" ht="13.5">
      <c r="A18" s="9" t="s">
        <v>41</v>
      </c>
      <c r="B18" s="10"/>
      <c r="C18" s="10"/>
      <c r="D18" s="10"/>
      <c r="E18" s="10"/>
      <c r="F18" s="23"/>
      <c r="G18" s="40" t="s">
        <v>51</v>
      </c>
      <c r="H18" s="23"/>
      <c r="I18" s="23"/>
      <c r="J18" s="1" t="b">
        <f>IF(H18=1,590,IF(H18=2,1180,IF(H18=3,1770,IF(H18=4,2360))))</f>
        <v>0</v>
      </c>
      <c r="K18" s="1" t="b">
        <f>IF(I18=1,1020,IF(I18=2,2040,IF(I18=3,3060,IF(I18=4,4080))))</f>
        <v>0</v>
      </c>
      <c r="L18" s="37">
        <f>SUM(J18:K18)</f>
        <v>0</v>
      </c>
    </row>
    <row r="19" spans="1:12" ht="13.5">
      <c r="A19" s="12" t="s">
        <v>12</v>
      </c>
      <c r="B19" s="4"/>
      <c r="C19" s="1" t="s">
        <v>13</v>
      </c>
      <c r="D19" s="1"/>
      <c r="E19" s="10"/>
      <c r="F19" s="33" t="s">
        <v>57</v>
      </c>
      <c r="G19" s="10"/>
      <c r="H19" s="10"/>
      <c r="J19" s="10"/>
      <c r="K19" s="10"/>
      <c r="L19" s="37">
        <f>SUM(L14:L18)</f>
        <v>0</v>
      </c>
    </row>
    <row r="20" spans="1:12" ht="13.5">
      <c r="A20" s="7" t="s">
        <v>11</v>
      </c>
      <c r="B20" s="2" t="s">
        <v>8</v>
      </c>
      <c r="C20" s="1" t="s">
        <v>11</v>
      </c>
      <c r="D20" s="2" t="s">
        <v>8</v>
      </c>
      <c r="E20" s="10"/>
      <c r="F20" s="41" t="s">
        <v>58</v>
      </c>
      <c r="G20" s="10"/>
      <c r="H20" s="10"/>
      <c r="L20" s="11"/>
    </row>
    <row r="21" spans="1:12" ht="13.5">
      <c r="A21" s="7">
        <v>1</v>
      </c>
      <c r="B21" s="1">
        <v>960</v>
      </c>
      <c r="C21" s="1">
        <v>1</v>
      </c>
      <c r="D21" s="1">
        <v>1820</v>
      </c>
      <c r="E21" s="10"/>
      <c r="F21" s="33" t="s">
        <v>59</v>
      </c>
      <c r="G21" s="10"/>
      <c r="H21" s="10"/>
      <c r="I21" s="10"/>
      <c r="J21" s="10"/>
      <c r="K21" s="10"/>
      <c r="L21" s="11"/>
    </row>
    <row r="22" spans="1:12" ht="13.5">
      <c r="A22" s="7">
        <v>2</v>
      </c>
      <c r="B22" s="1">
        <v>1520</v>
      </c>
      <c r="C22" s="1">
        <v>2</v>
      </c>
      <c r="D22" s="1">
        <v>2900</v>
      </c>
      <c r="E22" s="10"/>
      <c r="F22" s="33" t="s">
        <v>60</v>
      </c>
      <c r="G22" s="10"/>
      <c r="H22" s="10"/>
      <c r="I22" s="10"/>
      <c r="J22" s="10"/>
      <c r="K22" s="10"/>
      <c r="L22" s="11"/>
    </row>
    <row r="23" spans="1:12" ht="13.5">
      <c r="A23" s="7">
        <v>3</v>
      </c>
      <c r="B23" s="1">
        <v>1770</v>
      </c>
      <c r="C23" s="1">
        <v>3</v>
      </c>
      <c r="D23" s="1">
        <v>3340</v>
      </c>
      <c r="E23" s="10"/>
      <c r="F23" s="33" t="s">
        <v>61</v>
      </c>
      <c r="G23" s="10"/>
      <c r="H23" s="10"/>
      <c r="I23" s="10"/>
      <c r="J23" s="10"/>
      <c r="K23" s="10"/>
      <c r="L23" s="11"/>
    </row>
    <row r="24" spans="1:12" ht="13.5">
      <c r="A24" s="7">
        <v>4</v>
      </c>
      <c r="B24" s="1">
        <v>1920</v>
      </c>
      <c r="C24" s="1">
        <v>4</v>
      </c>
      <c r="D24" s="1">
        <v>3640</v>
      </c>
      <c r="E24" s="10"/>
      <c r="F24" s="34" t="s">
        <v>63</v>
      </c>
      <c r="G24" s="10"/>
      <c r="H24" s="10"/>
      <c r="I24" s="10"/>
      <c r="J24" s="10"/>
      <c r="K24" s="10"/>
      <c r="L24" s="11"/>
    </row>
    <row r="25" spans="1:12" ht="13.5">
      <c r="A25" s="7">
        <v>5</v>
      </c>
      <c r="B25" s="1">
        <v>2080</v>
      </c>
      <c r="C25" s="1">
        <v>5</v>
      </c>
      <c r="D25" s="1">
        <v>3930</v>
      </c>
      <c r="E25" s="10"/>
      <c r="F25" s="41" t="s">
        <v>64</v>
      </c>
      <c r="G25" s="10"/>
      <c r="H25" s="10"/>
      <c r="I25" s="10"/>
      <c r="J25" s="10"/>
      <c r="K25" s="10"/>
      <c r="L25" s="11"/>
    </row>
    <row r="26" spans="1:12" ht="13.5">
      <c r="A26" s="7">
        <v>6</v>
      </c>
      <c r="B26" s="1">
        <v>2170</v>
      </c>
      <c r="C26" s="1">
        <v>6</v>
      </c>
      <c r="D26" s="1">
        <v>4120</v>
      </c>
      <c r="E26" s="13"/>
      <c r="F26" s="10"/>
      <c r="G26" s="10"/>
      <c r="H26" s="10"/>
      <c r="I26" s="10"/>
      <c r="J26" s="10"/>
      <c r="K26" s="10"/>
      <c r="L26" s="11"/>
    </row>
    <row r="27" spans="1:12" ht="13.5">
      <c r="A27" s="7">
        <v>7</v>
      </c>
      <c r="B27" s="1">
        <v>2260</v>
      </c>
      <c r="C27" s="1">
        <v>7</v>
      </c>
      <c r="D27" s="1">
        <v>4320</v>
      </c>
      <c r="E27" s="10"/>
      <c r="F27" s="10"/>
      <c r="G27" s="10"/>
      <c r="H27" s="10"/>
      <c r="I27" s="10"/>
      <c r="J27" s="10"/>
      <c r="K27" s="10"/>
      <c r="L27" s="11"/>
    </row>
    <row r="28" spans="1:12" ht="13.5">
      <c r="A28" s="7">
        <v>8</v>
      </c>
      <c r="B28" s="1">
        <v>2350</v>
      </c>
      <c r="C28" s="1">
        <v>8</v>
      </c>
      <c r="D28" s="1">
        <v>4520</v>
      </c>
      <c r="E28" s="10"/>
      <c r="F28" s="10"/>
      <c r="G28" s="10"/>
      <c r="H28" s="10"/>
      <c r="I28" s="10"/>
      <c r="J28" s="10"/>
      <c r="K28" s="10"/>
      <c r="L28" s="11"/>
    </row>
    <row r="29" spans="1:12" ht="13.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1"/>
    </row>
    <row r="30" spans="1:12" ht="13.5">
      <c r="A30" s="9" t="s">
        <v>14</v>
      </c>
      <c r="B30" s="10" t="s">
        <v>45</v>
      </c>
      <c r="C30" s="10"/>
      <c r="D30" s="10"/>
      <c r="E30" s="10"/>
      <c r="F30" s="10"/>
      <c r="G30" s="10"/>
      <c r="H30" s="10"/>
      <c r="I30" s="48" t="s">
        <v>32</v>
      </c>
      <c r="J30" s="48"/>
      <c r="K30" s="1" t="s">
        <v>18</v>
      </c>
      <c r="L30" s="11"/>
    </row>
    <row r="31" spans="1:12" ht="13.5">
      <c r="A31" s="47" t="s">
        <v>15</v>
      </c>
      <c r="B31" s="1" t="s">
        <v>16</v>
      </c>
      <c r="C31" s="1" t="s">
        <v>17</v>
      </c>
      <c r="D31" s="1" t="s">
        <v>18</v>
      </c>
      <c r="E31" s="1"/>
      <c r="F31" s="1"/>
      <c r="G31" s="10"/>
      <c r="H31" s="10"/>
      <c r="I31" s="3" t="s">
        <v>33</v>
      </c>
      <c r="J31" s="23"/>
      <c r="K31" s="1">
        <f>IF(J31=1,490,0)</f>
        <v>0</v>
      </c>
      <c r="L31" s="11"/>
    </row>
    <row r="32" spans="1:12" ht="13.5">
      <c r="A32" s="47"/>
      <c r="B32" s="1"/>
      <c r="C32" s="1"/>
      <c r="D32" s="1" t="b">
        <f>IF(B32=1,280,IF(C32=1,720))</f>
        <v>0</v>
      </c>
      <c r="E32" s="1"/>
      <c r="F32" s="1">
        <f>SUM(D32)</f>
        <v>0</v>
      </c>
      <c r="G32" s="10"/>
      <c r="H32" s="10"/>
      <c r="I32" s="10"/>
      <c r="J32" s="10"/>
      <c r="K32" s="10"/>
      <c r="L32" s="11"/>
    </row>
    <row r="33" spans="1:12" ht="13.5">
      <c r="A33" s="7" t="s">
        <v>19</v>
      </c>
      <c r="B33" s="1" t="s">
        <v>20</v>
      </c>
      <c r="C33" s="1"/>
      <c r="D33" s="1"/>
      <c r="E33" s="1"/>
      <c r="F33" s="1"/>
      <c r="G33" s="10"/>
      <c r="H33" s="10"/>
      <c r="I33" s="1" t="s">
        <v>34</v>
      </c>
      <c r="J33" s="1" t="s">
        <v>36</v>
      </c>
      <c r="K33" s="1" t="s">
        <v>18</v>
      </c>
      <c r="L33" s="11"/>
    </row>
    <row r="34" spans="1:12" ht="13.5">
      <c r="A34" s="7"/>
      <c r="B34" s="23"/>
      <c r="C34" s="1"/>
      <c r="D34" s="1" t="b">
        <f>IF(B34=1,80,IF(B34=2,160,IF(B34=3,240,IF(B34=4,320))))</f>
        <v>0</v>
      </c>
      <c r="E34" s="1">
        <v>0</v>
      </c>
      <c r="F34" s="1">
        <f>SUM(D34:E34)</f>
        <v>0</v>
      </c>
      <c r="G34" s="10"/>
      <c r="H34" s="10"/>
      <c r="I34" s="49" t="s">
        <v>35</v>
      </c>
      <c r="J34" s="23"/>
      <c r="K34" s="1">
        <f>IF(J34=1,860,IF(J34=2,1720,IF(J34=3,2580,0)))</f>
        <v>0</v>
      </c>
      <c r="L34" s="11"/>
    </row>
    <row r="35" spans="1:12" ht="13.5">
      <c r="A35" s="7"/>
      <c r="B35" s="1" t="s">
        <v>21</v>
      </c>
      <c r="C35" s="1"/>
      <c r="D35" s="1"/>
      <c r="E35" s="1"/>
      <c r="F35" s="1"/>
      <c r="G35" s="10"/>
      <c r="H35" s="10"/>
      <c r="I35" s="49"/>
      <c r="J35" s="5"/>
      <c r="K35" s="6"/>
      <c r="L35" s="11"/>
    </row>
    <row r="36" spans="1:12" ht="13.5">
      <c r="A36" s="7"/>
      <c r="B36" s="23"/>
      <c r="C36" s="1"/>
      <c r="D36" s="1" t="b">
        <f>IF(B36=1,160,IF(B36=2,320,IF(B36=3,480,IF(B36=4,640))))</f>
        <v>0</v>
      </c>
      <c r="E36" s="1">
        <v>0</v>
      </c>
      <c r="F36" s="1">
        <f aca="true" t="shared" si="1" ref="F36:F46">SUM(D36:E36)</f>
        <v>0</v>
      </c>
      <c r="G36" s="10"/>
      <c r="H36" s="10"/>
      <c r="I36" s="10"/>
      <c r="J36" s="10"/>
      <c r="K36" s="10"/>
      <c r="L36" s="11"/>
    </row>
    <row r="37" spans="1:12" ht="13.5">
      <c r="A37" s="7" t="s">
        <v>22</v>
      </c>
      <c r="B37" s="23"/>
      <c r="C37" s="23"/>
      <c r="D37" s="1" t="b">
        <f>IF(B37=1,280,IF(B37=2,560,IF(B37=3,840,IF(B37=4,1120))))</f>
        <v>0</v>
      </c>
      <c r="E37" s="1" t="b">
        <f>IF(C37=1,470,IF(C37=2,940,IF(C37=3,1410,IF(C37=4,1880))))</f>
        <v>0</v>
      </c>
      <c r="F37" s="1">
        <f t="shared" si="1"/>
        <v>0</v>
      </c>
      <c r="G37" s="10"/>
      <c r="H37" s="10"/>
      <c r="I37" s="1" t="s">
        <v>37</v>
      </c>
      <c r="J37" s="1"/>
      <c r="K37" s="1"/>
      <c r="L37" s="8"/>
    </row>
    <row r="38" spans="1:12" ht="13.5">
      <c r="A38" s="7" t="s">
        <v>23</v>
      </c>
      <c r="B38" s="23"/>
      <c r="C38" s="23"/>
      <c r="D38" s="1" t="b">
        <f>IF(B38=1,410,IF(B38=2,820,IF(B38=3,1230,IF(B38=4,1640))))</f>
        <v>0</v>
      </c>
      <c r="E38" s="1" t="b">
        <f>IF(C38=1,600,IF(C38=2,1200,IF(C38=3,1800,IF(C38=4,2400))))</f>
        <v>0</v>
      </c>
      <c r="F38" s="1">
        <f t="shared" si="1"/>
        <v>0</v>
      </c>
      <c r="G38" s="10"/>
      <c r="H38" s="10"/>
      <c r="I38" s="1" t="s">
        <v>38</v>
      </c>
      <c r="J38" s="1" t="s">
        <v>39</v>
      </c>
      <c r="K38" s="1" t="s">
        <v>40</v>
      </c>
      <c r="L38" s="8" t="s">
        <v>18</v>
      </c>
    </row>
    <row r="39" spans="1:12" ht="13.5">
      <c r="A39" s="7" t="s">
        <v>24</v>
      </c>
      <c r="B39" s="23"/>
      <c r="C39" s="23"/>
      <c r="D39" s="1" t="b">
        <f>IF(B39=1,360,IF(B39=2,720,IF(B39=3,1080,IF(B39=4,1440))))</f>
        <v>0</v>
      </c>
      <c r="E39" s="1" t="b">
        <f>IF(C39=1,550,IF(C39=2,1100,IF(C39=3,1650,IF(C39=4,2200))))</f>
        <v>0</v>
      </c>
      <c r="F39" s="1">
        <f t="shared" si="1"/>
        <v>0</v>
      </c>
      <c r="G39" s="10"/>
      <c r="H39" s="10"/>
      <c r="I39" s="23"/>
      <c r="J39" s="23"/>
      <c r="K39" s="1">
        <f>SUM(I39:J39)</f>
        <v>0</v>
      </c>
      <c r="L39" s="8">
        <f>IF(K39&gt;=380,380,IF(K39&lt;380,K39,0))</f>
        <v>0</v>
      </c>
    </row>
    <row r="40" spans="1:12" ht="13.5">
      <c r="A40" s="7" t="s">
        <v>25</v>
      </c>
      <c r="B40" s="23"/>
      <c r="C40" s="23"/>
      <c r="D40" s="1" t="b">
        <f>IF(B40=1,600,IF(B40=2,1200,IF(B40=3,1800,IF(B40=4,2400))))</f>
        <v>0</v>
      </c>
      <c r="E40" s="1" t="b">
        <f>IF(C40=1,800,IF(C40=2,1600,IF(C40=3,2400,IF(C40=4,3200))))</f>
        <v>0</v>
      </c>
      <c r="F40" s="1">
        <f t="shared" si="1"/>
        <v>0</v>
      </c>
      <c r="G40" s="10"/>
      <c r="H40" s="10"/>
      <c r="I40" s="23"/>
      <c r="J40" s="23"/>
      <c r="K40" s="1">
        <f>SUM(I40:J40)</f>
        <v>0</v>
      </c>
      <c r="L40" s="8">
        <f>IF(K40&gt;=380,380,IF(K40&lt;380,K40,0))</f>
        <v>0</v>
      </c>
    </row>
    <row r="41" spans="1:12" ht="13.5">
      <c r="A41" s="14" t="s">
        <v>26</v>
      </c>
      <c r="B41" s="23"/>
      <c r="C41" s="23"/>
      <c r="D41" s="1" t="b">
        <f>IF(B41=1,590,IF(B41=2,1180,IF(B41=3,1770,IF(B41=4,2360))))</f>
        <v>0</v>
      </c>
      <c r="E41" s="1" t="b">
        <f>IF(C41=1,1020,IF(C41=2,2040,IF(C41=3,3060,IF(C41=4,4080))))</f>
        <v>0</v>
      </c>
      <c r="F41" s="1">
        <f t="shared" si="1"/>
        <v>0</v>
      </c>
      <c r="G41" s="10"/>
      <c r="H41" s="10"/>
      <c r="I41" s="23"/>
      <c r="J41" s="23"/>
      <c r="K41" s="1">
        <f>SUM(I41:J41)</f>
        <v>0</v>
      </c>
      <c r="L41" s="8">
        <f>IF(K41&gt;=380,380,IF(K41&lt;380,K41,0))</f>
        <v>0</v>
      </c>
    </row>
    <row r="42" spans="1:12" ht="13.5">
      <c r="A42" s="7" t="s">
        <v>27</v>
      </c>
      <c r="B42" s="23"/>
      <c r="C42" s="23"/>
      <c r="D42" s="1" t="b">
        <f>IF(B42=1,1010,IF(B42=2,2020,IF(B42=3,3030,IF(B42=4,4040))))</f>
        <v>0</v>
      </c>
      <c r="E42" s="1" t="b">
        <f>IF(C42=1,1440,IF(C42=2,2880,IF(C42=3,4320,IF(C42=4,5760))))</f>
        <v>0</v>
      </c>
      <c r="F42" s="1">
        <f t="shared" si="1"/>
        <v>0</v>
      </c>
      <c r="G42" s="10"/>
      <c r="H42" s="10"/>
      <c r="I42" s="23"/>
      <c r="J42" s="23"/>
      <c r="K42" s="1">
        <f>SUM(I42:J42)</f>
        <v>0</v>
      </c>
      <c r="L42" s="8">
        <f>IF(K42&gt;=380,380,IF(K42&lt;380,K42,0))</f>
        <v>0</v>
      </c>
    </row>
    <row r="43" spans="1:12" ht="13.5">
      <c r="A43" s="15" t="s">
        <v>28</v>
      </c>
      <c r="B43" s="23"/>
      <c r="C43" s="23"/>
      <c r="D43" s="1" t="b">
        <f>IF(B43=1,170,IF(B43=2,340,IF(B43=3,510,IF(B43=4,680))))</f>
        <v>0</v>
      </c>
      <c r="E43" s="1" t="b">
        <f>IF(C43=1,270,IF(C43=2,540,IF(C43=3,810,IF(C43=4,1080))))</f>
        <v>0</v>
      </c>
      <c r="F43" s="1">
        <f t="shared" si="1"/>
        <v>0</v>
      </c>
      <c r="G43" s="10"/>
      <c r="H43" s="10"/>
      <c r="I43" s="10"/>
      <c r="J43" s="10"/>
      <c r="K43" s="10"/>
      <c r="L43" s="30">
        <f>SUM(L39:L42)</f>
        <v>0</v>
      </c>
    </row>
    <row r="44" spans="1:12" ht="13.5">
      <c r="A44" s="15" t="s">
        <v>29</v>
      </c>
      <c r="B44" s="23"/>
      <c r="C44" s="23"/>
      <c r="D44" s="1" t="b">
        <f>IF(B44=1,370,IF(B44=2,740,IF(B44=3,1110,IF(B44=4,1480))))</f>
        <v>0</v>
      </c>
      <c r="E44" s="1" t="b">
        <f>IF(C44=1,460,IF(C44=2,920,IF(C44=3,1380,IF(C44=4,1840))))</f>
        <v>0</v>
      </c>
      <c r="F44" s="1">
        <f t="shared" si="1"/>
        <v>0</v>
      </c>
      <c r="G44" s="10"/>
      <c r="H44" s="10"/>
      <c r="I44" s="50" t="s">
        <v>49</v>
      </c>
      <c r="J44" s="51"/>
      <c r="K44" s="32"/>
      <c r="L44" s="31"/>
    </row>
    <row r="45" spans="1:12" ht="13.5">
      <c r="A45" s="15" t="s">
        <v>30</v>
      </c>
      <c r="B45" s="23"/>
      <c r="C45" s="23"/>
      <c r="D45" s="1" t="b">
        <f>IF(B45=1,220,IF(B45=2,440,IF(B45=3,660,IF(B45=4,880))))</f>
        <v>0</v>
      </c>
      <c r="E45" s="1" t="b">
        <f>IF(C45=1,620,IF(C45=2,1240,IF(C45=3,1860,IF(C45=4,2480))))</f>
        <v>0</v>
      </c>
      <c r="F45" s="1">
        <f t="shared" si="1"/>
        <v>0</v>
      </c>
      <c r="G45" s="10"/>
      <c r="H45" s="10"/>
      <c r="I45" s="52"/>
      <c r="J45" s="53"/>
      <c r="K45" s="32"/>
      <c r="L45" s="11"/>
    </row>
    <row r="46" spans="1:12" ht="13.5">
      <c r="A46" s="15" t="s">
        <v>31</v>
      </c>
      <c r="B46" s="23"/>
      <c r="C46" s="23"/>
      <c r="D46" s="1" t="b">
        <f>IF(B46=1,720,IF(B46=2,1440,IF(B46=3,2160,IF(B46=4,2880))))</f>
        <v>0</v>
      </c>
      <c r="E46" s="1" t="b">
        <f>IF(C46=1,1120,IF(C46=2,2240,IF(C46=3,3360,IF(C46=4,4480))))</f>
        <v>0</v>
      </c>
      <c r="F46" s="1">
        <f t="shared" si="1"/>
        <v>0</v>
      </c>
      <c r="G46" s="10"/>
      <c r="H46" s="10"/>
      <c r="I46" s="42"/>
      <c r="J46" s="43"/>
      <c r="K46" s="32"/>
      <c r="L46" s="11"/>
    </row>
    <row r="47" spans="1:12" ht="14.25" thickBot="1">
      <c r="A47" s="16"/>
      <c r="B47" s="17"/>
      <c r="C47" s="17"/>
      <c r="D47" s="17"/>
      <c r="E47" s="17"/>
      <c r="F47" s="17">
        <f>SUM(F32+F34+F36+F37+F38+F39+F40+F41+F42+F43+F44+F45+F46)</f>
        <v>0</v>
      </c>
      <c r="G47" s="18"/>
      <c r="H47" s="18"/>
      <c r="I47" s="18"/>
      <c r="J47" s="18"/>
      <c r="K47" s="18"/>
      <c r="L47" s="19"/>
    </row>
  </sheetData>
  <sheetProtection/>
  <mergeCells count="6">
    <mergeCell ref="I46:J46"/>
    <mergeCell ref="J13:L13"/>
    <mergeCell ref="A31:A32"/>
    <mergeCell ref="I30:J30"/>
    <mergeCell ref="I34:I35"/>
    <mergeCell ref="I44:J45"/>
  </mergeCells>
  <printOptions/>
  <pageMargins left="0.787" right="0.787" top="0.984" bottom="0.984" header="0.512" footer="0.512"/>
  <pageSetup horizontalDpi="600" verticalDpi="600" orientation="portrait" paperSize="12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L47"/>
  <sheetViews>
    <sheetView view="pageBreakPreview" zoomScale="86" zoomScaleSheetLayoutView="86" zoomScalePageLayoutView="0" workbookViewId="0" topLeftCell="A1">
      <selection activeCell="I18" sqref="I18"/>
    </sheetView>
  </sheetViews>
  <sheetFormatPr defaultColWidth="9.00390625" defaultRowHeight="13.5"/>
  <cols>
    <col min="1" max="1" width="10.25390625" style="0" customWidth="1"/>
    <col min="3" max="3" width="8.375" style="0" customWidth="1"/>
    <col min="5" max="5" width="7.375" style="0" customWidth="1"/>
    <col min="7" max="8" width="7.875" style="0" customWidth="1"/>
    <col min="9" max="9" width="10.50390625" style="0" customWidth="1"/>
    <col min="10" max="10" width="10.375" style="0" customWidth="1"/>
    <col min="11" max="12" width="10.75390625" style="0" customWidth="1"/>
  </cols>
  <sheetData>
    <row r="1" spans="1:12" ht="13.5">
      <c r="A1" s="24" t="s">
        <v>11</v>
      </c>
      <c r="B1" s="25" t="s">
        <v>0</v>
      </c>
      <c r="C1" s="25"/>
      <c r="D1" s="25" t="s">
        <v>1</v>
      </c>
      <c r="E1" s="25" t="s">
        <v>2</v>
      </c>
      <c r="F1" s="25" t="s">
        <v>3</v>
      </c>
      <c r="G1" s="25" t="s">
        <v>4</v>
      </c>
      <c r="H1" s="25" t="s">
        <v>48</v>
      </c>
      <c r="I1" s="25" t="s">
        <v>10</v>
      </c>
      <c r="J1" s="25" t="s">
        <v>7</v>
      </c>
      <c r="K1" s="25" t="s">
        <v>8</v>
      </c>
      <c r="L1" s="26" t="s">
        <v>9</v>
      </c>
    </row>
    <row r="2" spans="1:12" ht="13.5">
      <c r="A2" s="27"/>
      <c r="B2" s="23"/>
      <c r="C2" s="1">
        <f aca="true" t="shared" si="0" ref="C2:C7">IF(B2&lt;=1040,B2-B2,IF(B2&lt;=2000,B2-(B2*0.2+830),IF(B2&lt;=6539,B2-(B2*0.3+620),IF(B2&gt;6540,B2-2580))))</f>
        <v>0</v>
      </c>
      <c r="D2" s="1">
        <f>SUM(K31)</f>
        <v>0</v>
      </c>
      <c r="E2" s="36">
        <f>SUM(F47+L19)</f>
        <v>0</v>
      </c>
      <c r="F2" s="1">
        <f>SUM(K34)</f>
        <v>0</v>
      </c>
      <c r="G2" s="1">
        <f>SUM(L43)</f>
        <v>0</v>
      </c>
      <c r="H2" s="1">
        <f>I46</f>
        <v>0</v>
      </c>
      <c r="I2" s="1">
        <f>SUM(D2:H2)</f>
        <v>0</v>
      </c>
      <c r="J2" s="1">
        <f>SUM(C14-I2)</f>
        <v>0</v>
      </c>
      <c r="K2" s="1">
        <f>IF(A2=A21,B21,IF(A2=A22,B22,IF(A2=A23,B23,IF(A2=A24,B24,IF(A2=A25,B25,IF(A2=A26,B26,IF(A2=A27,B27,IF(A2=A28,B28,0))))))))</f>
        <v>0</v>
      </c>
      <c r="L2" s="8">
        <f>SUM(J2-K2)</f>
        <v>0</v>
      </c>
    </row>
    <row r="3" spans="1:12" ht="13.5">
      <c r="A3" s="9"/>
      <c r="B3" s="23"/>
      <c r="C3" s="1">
        <f t="shared" si="0"/>
        <v>0</v>
      </c>
      <c r="D3" s="10"/>
      <c r="E3" s="10"/>
      <c r="F3" s="10"/>
      <c r="G3" s="10"/>
      <c r="H3" s="10"/>
      <c r="I3" s="10"/>
      <c r="J3" s="10"/>
      <c r="K3" s="1">
        <f>IF(A2=C21,D21,IF(A2=C22,D22,IF(A2=C23,D23,IF(A2=C24,D24,IF(A2=C25,D25,IF(A2=C26,D26,IF(A2=C27,D27,IF(A2=C28,D28,0))))))))</f>
        <v>0</v>
      </c>
      <c r="L3" s="8">
        <f>SUM(J2-K3)</f>
        <v>0</v>
      </c>
    </row>
    <row r="4" spans="1:12" ht="13.5">
      <c r="A4" s="9"/>
      <c r="B4" s="23"/>
      <c r="C4" s="1">
        <f t="shared" si="0"/>
        <v>0</v>
      </c>
      <c r="D4" s="10"/>
      <c r="E4" s="10"/>
      <c r="F4" s="10"/>
      <c r="G4" s="10"/>
      <c r="H4" s="10"/>
      <c r="I4" s="10"/>
      <c r="J4" s="10"/>
      <c r="K4" s="10" t="s">
        <v>46</v>
      </c>
      <c r="L4" s="11"/>
    </row>
    <row r="5" spans="1:12" ht="13.5">
      <c r="A5" s="9"/>
      <c r="B5" s="23"/>
      <c r="C5" s="1">
        <f t="shared" si="0"/>
        <v>0</v>
      </c>
      <c r="D5" s="10"/>
      <c r="E5" s="10"/>
      <c r="F5" s="10"/>
      <c r="G5" s="10"/>
      <c r="H5" s="10"/>
      <c r="I5" s="10"/>
      <c r="J5" s="10"/>
      <c r="K5" s="10" t="s">
        <v>47</v>
      </c>
      <c r="L5" s="11"/>
    </row>
    <row r="6" spans="1:12" ht="13.5">
      <c r="A6" s="9"/>
      <c r="B6" s="23"/>
      <c r="C6" s="1">
        <f t="shared" si="0"/>
        <v>0</v>
      </c>
      <c r="D6" s="10"/>
      <c r="E6" s="10"/>
      <c r="F6" s="10"/>
      <c r="G6" s="10"/>
      <c r="H6" s="10"/>
      <c r="I6" s="10"/>
      <c r="J6" s="10"/>
      <c r="K6" s="10"/>
      <c r="L6" s="11"/>
    </row>
    <row r="7" spans="1:12" ht="13.5">
      <c r="A7" s="9"/>
      <c r="B7" s="23"/>
      <c r="C7" s="1">
        <f t="shared" si="0"/>
        <v>0</v>
      </c>
      <c r="D7" s="10"/>
      <c r="E7" s="10"/>
      <c r="F7" s="10"/>
      <c r="G7" s="10"/>
      <c r="H7" s="10"/>
      <c r="I7" s="10"/>
      <c r="J7" s="10"/>
      <c r="K7" s="10"/>
      <c r="L7" s="11"/>
    </row>
    <row r="8" spans="1:12" ht="13.5">
      <c r="A8" s="9"/>
      <c r="B8" s="1" t="s">
        <v>6</v>
      </c>
      <c r="C8" s="1">
        <f>SUM(C2:C7)</f>
        <v>0</v>
      </c>
      <c r="D8" s="10"/>
      <c r="E8" s="10"/>
      <c r="F8" s="10"/>
      <c r="G8" s="10"/>
      <c r="H8" s="10"/>
      <c r="I8" s="10"/>
      <c r="J8" s="10"/>
      <c r="K8" s="10"/>
      <c r="L8" s="11"/>
    </row>
    <row r="9" spans="1:12" ht="13.5">
      <c r="A9" s="9"/>
      <c r="B9" s="1" t="s">
        <v>5</v>
      </c>
      <c r="C9" s="23"/>
      <c r="D9" s="10"/>
      <c r="E9" s="10"/>
      <c r="F9" s="10"/>
      <c r="G9" s="10"/>
      <c r="H9" s="10"/>
      <c r="I9" s="10"/>
      <c r="J9" s="10"/>
      <c r="K9" s="10"/>
      <c r="L9" s="11"/>
    </row>
    <row r="10" spans="1:12" ht="13.5">
      <c r="A10" s="9"/>
      <c r="B10" s="1"/>
      <c r="C10" s="23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>
      <c r="A11" s="9"/>
      <c r="B11" s="1"/>
      <c r="C11" s="23"/>
      <c r="D11" s="10"/>
      <c r="E11" s="10"/>
      <c r="F11" s="10"/>
      <c r="G11" s="10"/>
      <c r="H11" s="10"/>
      <c r="I11" s="10"/>
      <c r="J11" s="10"/>
      <c r="K11" s="10"/>
      <c r="L11" s="11"/>
    </row>
    <row r="12" spans="1:12" ht="13.5">
      <c r="A12" s="9"/>
      <c r="B12" s="1"/>
      <c r="C12" s="23"/>
      <c r="D12" s="10"/>
      <c r="E12" s="10"/>
      <c r="F12" s="10"/>
      <c r="G12" s="10" t="s">
        <v>62</v>
      </c>
      <c r="H12" s="10"/>
      <c r="I12" s="10"/>
      <c r="J12" s="10"/>
      <c r="K12" s="10"/>
      <c r="L12" s="11"/>
    </row>
    <row r="13" spans="1:12" ht="13.5">
      <c r="A13" s="9"/>
      <c r="B13" s="1" t="s">
        <v>6</v>
      </c>
      <c r="C13" s="1">
        <f>SUM(C9:C12)</f>
        <v>0</v>
      </c>
      <c r="D13" s="10"/>
      <c r="E13" s="10"/>
      <c r="F13" s="35" t="s">
        <v>56</v>
      </c>
      <c r="G13" s="35" t="s">
        <v>55</v>
      </c>
      <c r="H13" s="1" t="s">
        <v>16</v>
      </c>
      <c r="I13" s="1" t="s">
        <v>17</v>
      </c>
      <c r="J13" s="44" t="s">
        <v>18</v>
      </c>
      <c r="K13" s="45"/>
      <c r="L13" s="46"/>
    </row>
    <row r="14" spans="1:12" ht="13.5">
      <c r="A14" s="9"/>
      <c r="B14" s="10"/>
      <c r="C14" s="1">
        <f>SUM(C8+C13)</f>
        <v>0</v>
      </c>
      <c r="D14" s="10"/>
      <c r="E14" s="10"/>
      <c r="F14" s="23"/>
      <c r="G14" s="35" t="s">
        <v>53</v>
      </c>
      <c r="H14" s="23"/>
      <c r="I14" s="23"/>
      <c r="J14" s="1" t="b">
        <f>IF(H14=1,280,IF(H14=2,560,IF(H14=3,840,IF(H14=4,1120))))</f>
        <v>0</v>
      </c>
      <c r="K14" s="1" t="b">
        <f>IF(I14=1,720,IF(I14=2,1440,IF(I14=3,2160,IF(I14=4,2880))))</f>
        <v>0</v>
      </c>
      <c r="L14" s="37">
        <f>SUM(J14:K14)</f>
        <v>0</v>
      </c>
    </row>
    <row r="15" spans="1:12" ht="13.5">
      <c r="A15" s="9"/>
      <c r="B15" s="10" t="s">
        <v>43</v>
      </c>
      <c r="C15" s="10"/>
      <c r="D15" s="10"/>
      <c r="E15" s="10"/>
      <c r="F15" s="23"/>
      <c r="G15" s="35" t="s">
        <v>50</v>
      </c>
      <c r="H15" s="23"/>
      <c r="I15" s="23"/>
      <c r="J15" s="1" t="b">
        <f>IF(H15=1,((F15/4)+280000)/1000,IF(H15=2,2*((F15/4)+280000)/1000,IF(H15=3,3*((F15/4)+280000)/1000)))</f>
        <v>0</v>
      </c>
      <c r="K15" s="1" t="b">
        <f>IF(I15=1,((F15/4)+720000)/1000,IF(I15=2,2*((F15/4)+720000)/1000,IF(I15=3,3*((F15/4)+720000)/1000)))</f>
        <v>0</v>
      </c>
      <c r="L15" s="37">
        <f>SUM(J15:K15)</f>
        <v>0</v>
      </c>
    </row>
    <row r="16" spans="1:12" ht="13.5">
      <c r="A16" s="9"/>
      <c r="B16" s="10"/>
      <c r="C16" s="10"/>
      <c r="D16" s="10"/>
      <c r="E16" s="10"/>
      <c r="F16" s="23"/>
      <c r="G16" s="38" t="s">
        <v>52</v>
      </c>
      <c r="H16" s="23"/>
      <c r="I16" s="23"/>
      <c r="J16" s="1" t="b">
        <f>IF(H16=1,((F16/2)+280000)/1000,IF(H16=2,2*((F16/2)+280000)/1000,IF(H16=3,3*((F16/2)+280000)/1000)))</f>
        <v>0</v>
      </c>
      <c r="K16" s="1" t="b">
        <f>IF(I16=1,((F16/2)+720000)/1000,IF(I16=2,2*((F16/2)+720000)/1000,IF(I16=3,3*((F16/2)+720000)/1000)))</f>
        <v>0</v>
      </c>
      <c r="L16" s="37">
        <f>SUM(J16:K16)</f>
        <v>0</v>
      </c>
    </row>
    <row r="17" spans="1:12" ht="13.5">
      <c r="A17" s="9"/>
      <c r="B17" s="10"/>
      <c r="C17" s="10"/>
      <c r="D17" s="10"/>
      <c r="E17" s="10"/>
      <c r="F17" s="23"/>
      <c r="G17" s="39" t="s">
        <v>54</v>
      </c>
      <c r="H17" s="23"/>
      <c r="I17" s="23"/>
      <c r="J17" s="1" t="b">
        <f>IF(H17=1,((F17/2)+280000)/1000,IF(H17=2,2*((F17/2)+280000)/1000,IF(H17=3,3*((F17/2)+280000)/1000)))</f>
        <v>0</v>
      </c>
      <c r="K17" s="1" t="b">
        <f>IF(I17=1,((F17/2)+720000)/1000,IF(I17=2,2*((F17/2)+720000)/1000,IF(I17=3,3*((F17/2)+720000)/1000)))</f>
        <v>0</v>
      </c>
      <c r="L17" s="37">
        <f>SUM(J17:K17)</f>
        <v>0</v>
      </c>
    </row>
    <row r="18" spans="1:12" ht="13.5">
      <c r="A18" s="9" t="s">
        <v>41</v>
      </c>
      <c r="B18" s="10"/>
      <c r="C18" s="10"/>
      <c r="D18" s="10"/>
      <c r="E18" s="10"/>
      <c r="F18" s="23"/>
      <c r="G18" s="40" t="s">
        <v>51</v>
      </c>
      <c r="H18" s="23"/>
      <c r="I18" s="23"/>
      <c r="J18" s="1" t="b">
        <f>IF(H18=1,590,IF(H18=2,1180,IF(H18=3,1770,IF(H18=4,2360))))</f>
        <v>0</v>
      </c>
      <c r="K18" s="1" t="b">
        <f>IF(I18=1,1020,IF(I18=2,2040,IF(I18=3,3060,IF(I18=4,4080))))</f>
        <v>0</v>
      </c>
      <c r="L18" s="37">
        <f>SUM(J18:K18)</f>
        <v>0</v>
      </c>
    </row>
    <row r="19" spans="1:12" ht="13.5">
      <c r="A19" s="12" t="s">
        <v>12</v>
      </c>
      <c r="B19" s="4"/>
      <c r="C19" s="1" t="s">
        <v>13</v>
      </c>
      <c r="D19" s="1"/>
      <c r="E19" s="10"/>
      <c r="F19" s="33" t="s">
        <v>57</v>
      </c>
      <c r="G19" s="10"/>
      <c r="H19" s="10"/>
      <c r="J19" s="10"/>
      <c r="K19" s="10"/>
      <c r="L19" s="37">
        <f>SUM(L14:L18)</f>
        <v>0</v>
      </c>
    </row>
    <row r="20" spans="1:12" ht="13.5">
      <c r="A20" s="7" t="s">
        <v>11</v>
      </c>
      <c r="B20" s="2" t="s">
        <v>8</v>
      </c>
      <c r="C20" s="1" t="s">
        <v>11</v>
      </c>
      <c r="D20" s="2" t="s">
        <v>8</v>
      </c>
      <c r="E20" s="10"/>
      <c r="F20" s="41" t="s">
        <v>58</v>
      </c>
      <c r="G20" s="10"/>
      <c r="H20" s="10"/>
      <c r="L20" s="11"/>
    </row>
    <row r="21" spans="1:12" ht="13.5">
      <c r="A21" s="7">
        <v>1</v>
      </c>
      <c r="B21" s="1">
        <v>1320</v>
      </c>
      <c r="C21" s="1">
        <v>1</v>
      </c>
      <c r="D21" s="1">
        <v>2540</v>
      </c>
      <c r="E21" s="10"/>
      <c r="F21" s="33" t="s">
        <v>59</v>
      </c>
      <c r="G21" s="10"/>
      <c r="H21" s="10"/>
      <c r="I21" s="10"/>
      <c r="J21" s="10"/>
      <c r="K21" s="10"/>
      <c r="L21" s="11"/>
    </row>
    <row r="22" spans="1:12" ht="13.5">
      <c r="A22" s="7">
        <v>2</v>
      </c>
      <c r="B22" s="1">
        <v>2120</v>
      </c>
      <c r="C22" s="1">
        <v>2</v>
      </c>
      <c r="D22" s="1">
        <v>4040</v>
      </c>
      <c r="E22" s="10"/>
      <c r="F22" s="33" t="s">
        <v>60</v>
      </c>
      <c r="G22" s="10"/>
      <c r="H22" s="10"/>
      <c r="I22" s="10"/>
      <c r="J22" s="10"/>
      <c r="K22" s="10"/>
      <c r="L22" s="11"/>
    </row>
    <row r="23" spans="1:12" ht="13.5">
      <c r="A23" s="7">
        <v>3</v>
      </c>
      <c r="B23" s="1">
        <v>2450</v>
      </c>
      <c r="C23" s="1">
        <v>3</v>
      </c>
      <c r="D23" s="1">
        <v>4670</v>
      </c>
      <c r="E23" s="10"/>
      <c r="F23" s="33" t="s">
        <v>61</v>
      </c>
      <c r="G23" s="10"/>
      <c r="H23" s="10"/>
      <c r="I23" s="10"/>
      <c r="J23" s="10"/>
      <c r="K23" s="10"/>
      <c r="L23" s="11"/>
    </row>
    <row r="24" spans="1:12" ht="13.5">
      <c r="A24" s="7">
        <v>4</v>
      </c>
      <c r="B24" s="1">
        <v>2660</v>
      </c>
      <c r="C24" s="1">
        <v>4</v>
      </c>
      <c r="D24" s="1">
        <v>5070</v>
      </c>
      <c r="E24" s="10"/>
      <c r="F24" s="34" t="s">
        <v>63</v>
      </c>
      <c r="G24" s="10"/>
      <c r="H24" s="10"/>
      <c r="I24" s="10"/>
      <c r="J24" s="10"/>
      <c r="K24" s="10"/>
      <c r="L24" s="11"/>
    </row>
    <row r="25" spans="1:12" ht="13.5">
      <c r="A25" s="7">
        <v>5</v>
      </c>
      <c r="B25" s="1">
        <v>2880</v>
      </c>
      <c r="C25" s="1">
        <v>5</v>
      </c>
      <c r="D25" s="1">
        <v>5480</v>
      </c>
      <c r="E25" s="10"/>
      <c r="F25" s="41" t="s">
        <v>64</v>
      </c>
      <c r="G25" s="10"/>
      <c r="H25" s="10"/>
      <c r="I25" s="10"/>
      <c r="J25" s="10"/>
      <c r="K25" s="10"/>
      <c r="L25" s="11"/>
    </row>
    <row r="26" spans="1:12" ht="13.5">
      <c r="A26" s="7">
        <v>6</v>
      </c>
      <c r="B26" s="1">
        <v>3020</v>
      </c>
      <c r="C26" s="1">
        <v>6</v>
      </c>
      <c r="D26" s="1">
        <v>5740</v>
      </c>
      <c r="E26" s="13"/>
      <c r="F26" s="10"/>
      <c r="G26" s="10"/>
      <c r="H26" s="10"/>
      <c r="I26" s="10"/>
      <c r="J26" s="10"/>
      <c r="K26" s="10"/>
      <c r="L26" s="11"/>
    </row>
    <row r="27" spans="1:12" ht="13.5">
      <c r="A27" s="7">
        <v>7</v>
      </c>
      <c r="B27" s="1">
        <v>3150</v>
      </c>
      <c r="C27" s="1">
        <v>7</v>
      </c>
      <c r="D27" s="1">
        <v>6020</v>
      </c>
      <c r="E27" s="10"/>
      <c r="F27" s="10"/>
      <c r="G27" s="10"/>
      <c r="H27" s="10"/>
      <c r="I27" s="10"/>
      <c r="J27" s="10"/>
      <c r="K27" s="10"/>
      <c r="L27" s="11"/>
    </row>
    <row r="28" spans="1:12" ht="13.5">
      <c r="A28" s="7">
        <v>8</v>
      </c>
      <c r="B28" s="1">
        <v>3280</v>
      </c>
      <c r="C28" s="1">
        <v>8</v>
      </c>
      <c r="D28" s="1">
        <v>6300</v>
      </c>
      <c r="E28" s="10"/>
      <c r="F28" s="10"/>
      <c r="G28" s="10"/>
      <c r="H28" s="10"/>
      <c r="I28" s="10"/>
      <c r="J28" s="10"/>
      <c r="K28" s="10"/>
      <c r="L28" s="11"/>
    </row>
    <row r="29" spans="1:12" ht="13.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1"/>
    </row>
    <row r="30" spans="1:12" ht="13.5">
      <c r="A30" s="29" t="s">
        <v>14</v>
      </c>
      <c r="B30" s="10" t="s">
        <v>42</v>
      </c>
      <c r="C30" s="10"/>
      <c r="D30" s="10"/>
      <c r="E30" s="10"/>
      <c r="F30" s="10"/>
      <c r="G30" s="10"/>
      <c r="H30" s="10"/>
      <c r="I30" s="48" t="s">
        <v>32</v>
      </c>
      <c r="J30" s="48"/>
      <c r="K30" s="1" t="s">
        <v>18</v>
      </c>
      <c r="L30" s="11"/>
    </row>
    <row r="31" spans="1:12" ht="13.5">
      <c r="A31" s="47" t="s">
        <v>15</v>
      </c>
      <c r="B31" s="1" t="s">
        <v>16</v>
      </c>
      <c r="C31" s="1" t="s">
        <v>17</v>
      </c>
      <c r="D31" s="1" t="s">
        <v>18</v>
      </c>
      <c r="E31" s="1"/>
      <c r="F31" s="1"/>
      <c r="G31" s="10"/>
      <c r="H31" s="10"/>
      <c r="I31" s="28" t="s">
        <v>33</v>
      </c>
      <c r="J31" s="23"/>
      <c r="K31" s="1">
        <f>IF(J31=1,490,0)</f>
        <v>0</v>
      </c>
      <c r="L31" s="11"/>
    </row>
    <row r="32" spans="1:12" ht="13.5">
      <c r="A32" s="47"/>
      <c r="B32" s="1"/>
      <c r="C32" s="1"/>
      <c r="D32" s="1" t="b">
        <f>IF(B32=1,280,IF(C32=1,720))</f>
        <v>0</v>
      </c>
      <c r="E32" s="1"/>
      <c r="F32" s="1">
        <f>SUM(D32)</f>
        <v>0</v>
      </c>
      <c r="G32" s="10"/>
      <c r="H32" s="10"/>
      <c r="I32" s="10"/>
      <c r="J32" s="10"/>
      <c r="K32" s="10"/>
      <c r="L32" s="11"/>
    </row>
    <row r="33" spans="1:12" ht="13.5">
      <c r="A33" s="7" t="s">
        <v>19</v>
      </c>
      <c r="B33" s="1" t="s">
        <v>20</v>
      </c>
      <c r="C33" s="1"/>
      <c r="D33" s="1"/>
      <c r="E33" s="1"/>
      <c r="F33" s="1"/>
      <c r="G33" s="10"/>
      <c r="H33" s="10"/>
      <c r="I33" s="1" t="s">
        <v>34</v>
      </c>
      <c r="J33" s="1" t="s">
        <v>36</v>
      </c>
      <c r="K33" s="1" t="s">
        <v>18</v>
      </c>
      <c r="L33" s="11"/>
    </row>
    <row r="34" spans="1:12" ht="13.5">
      <c r="A34" s="7"/>
      <c r="B34" s="23"/>
      <c r="C34" s="1"/>
      <c r="D34" s="1" t="b">
        <f>IF(B34=1,80,IF(B34=2,160,IF(B34=3,240,IF(B34=4,320))))</f>
        <v>0</v>
      </c>
      <c r="E34" s="1">
        <v>0</v>
      </c>
      <c r="F34" s="1">
        <f>SUM(D34:E34)</f>
        <v>0</v>
      </c>
      <c r="G34" s="10"/>
      <c r="H34" s="10"/>
      <c r="I34" s="49" t="s">
        <v>35</v>
      </c>
      <c r="J34" s="23"/>
      <c r="K34" s="1">
        <f>IF(J34=1,860,IF(J34=2,1720,IF(J34=3,2580,0)))</f>
        <v>0</v>
      </c>
      <c r="L34" s="11"/>
    </row>
    <row r="35" spans="1:12" ht="13.5">
      <c r="A35" s="7"/>
      <c r="B35" s="1" t="s">
        <v>21</v>
      </c>
      <c r="C35" s="1"/>
      <c r="D35" s="1"/>
      <c r="E35" s="1"/>
      <c r="F35" s="1"/>
      <c r="G35" s="10"/>
      <c r="H35" s="10"/>
      <c r="I35" s="49"/>
      <c r="J35" s="5"/>
      <c r="K35" s="6"/>
      <c r="L35" s="11"/>
    </row>
    <row r="36" spans="1:12" ht="13.5">
      <c r="A36" s="7"/>
      <c r="B36" s="23"/>
      <c r="C36" s="1"/>
      <c r="D36" s="1" t="b">
        <f>IF(B36=1,160,IF(B36=2,320,IF(B36=3,480,IF(B36=4,640))))</f>
        <v>0</v>
      </c>
      <c r="E36" s="1">
        <v>0</v>
      </c>
      <c r="F36" s="1">
        <f aca="true" t="shared" si="1" ref="F36:F46">SUM(D36:E36)</f>
        <v>0</v>
      </c>
      <c r="G36" s="10"/>
      <c r="H36" s="10"/>
      <c r="I36" s="10"/>
      <c r="J36" s="10"/>
      <c r="K36" s="10"/>
      <c r="L36" s="11"/>
    </row>
    <row r="37" spans="1:12" ht="13.5">
      <c r="A37" s="7" t="s">
        <v>22</v>
      </c>
      <c r="B37" s="23"/>
      <c r="C37" s="23"/>
      <c r="D37" s="1" t="b">
        <f>IF(B37=1,280,IF(B37=2,560,IF(B37=3,840,IF(B37=4,1120))))</f>
        <v>0</v>
      </c>
      <c r="E37" s="1" t="b">
        <f>IF(C37=1,470,IF(C37=2,940,IF(C37=3,1410,IF(C37=4,1880))))</f>
        <v>0</v>
      </c>
      <c r="F37" s="1">
        <f t="shared" si="1"/>
        <v>0</v>
      </c>
      <c r="G37" s="10"/>
      <c r="H37" s="10"/>
      <c r="I37" s="1" t="s">
        <v>37</v>
      </c>
      <c r="J37" s="1"/>
      <c r="K37" s="1"/>
      <c r="L37" s="8"/>
    </row>
    <row r="38" spans="1:12" ht="13.5">
      <c r="A38" s="7" t="s">
        <v>23</v>
      </c>
      <c r="B38" s="23"/>
      <c r="C38" s="23"/>
      <c r="D38" s="1" t="b">
        <f>IF(B38=1,410,IF(B38=2,820,IF(B38=3,1230,IF(B38=4,1640))))</f>
        <v>0</v>
      </c>
      <c r="E38" s="1" t="b">
        <f>IF(C38=1,600,IF(C38=2,1200,IF(C38=3,1800,IF(C38=4,2400))))</f>
        <v>0</v>
      </c>
      <c r="F38" s="1">
        <f t="shared" si="1"/>
        <v>0</v>
      </c>
      <c r="G38" s="10"/>
      <c r="H38" s="10"/>
      <c r="I38" s="1" t="s">
        <v>38</v>
      </c>
      <c r="J38" s="1" t="s">
        <v>39</v>
      </c>
      <c r="K38" s="1" t="s">
        <v>40</v>
      </c>
      <c r="L38" s="8" t="s">
        <v>18</v>
      </c>
    </row>
    <row r="39" spans="1:12" ht="13.5">
      <c r="A39" s="7" t="s">
        <v>24</v>
      </c>
      <c r="B39" s="23"/>
      <c r="C39" s="23"/>
      <c r="D39" s="1" t="b">
        <f>IF(B39=1,360,IF(B39=2,720,IF(B39=3,1080,IF(B39=4,1440))))</f>
        <v>0</v>
      </c>
      <c r="E39" s="1" t="b">
        <f>IF(C39=1,550,IF(C39=2,1100,IF(C39=3,1650,IF(C39=4,2200))))</f>
        <v>0</v>
      </c>
      <c r="F39" s="1">
        <f t="shared" si="1"/>
        <v>0</v>
      </c>
      <c r="G39" s="10"/>
      <c r="H39" s="10"/>
      <c r="I39" s="23"/>
      <c r="J39" s="23"/>
      <c r="K39" s="1">
        <f>SUM(I39:J39)</f>
        <v>0</v>
      </c>
      <c r="L39" s="8">
        <f>IF(K39&gt;=380,380,IF(K39&lt;380,K39,0))</f>
        <v>0</v>
      </c>
    </row>
    <row r="40" spans="1:12" ht="13.5">
      <c r="A40" s="7" t="s">
        <v>25</v>
      </c>
      <c r="B40" s="23"/>
      <c r="C40" s="23"/>
      <c r="D40" s="1" t="b">
        <f>IF(B40=1,600,IF(B40=2,1200,IF(B40=3,1800,IF(B40=4,2400))))</f>
        <v>0</v>
      </c>
      <c r="E40" s="1" t="b">
        <f>IF(C40=1,800,IF(C40=2,1600,IF(C40=3,2400,IF(C40=4,3200))))</f>
        <v>0</v>
      </c>
      <c r="F40" s="1">
        <f t="shared" si="1"/>
        <v>0</v>
      </c>
      <c r="G40" s="10"/>
      <c r="H40" s="10"/>
      <c r="I40" s="23"/>
      <c r="J40" s="23"/>
      <c r="K40" s="1">
        <f>SUM(I40:J40)</f>
        <v>0</v>
      </c>
      <c r="L40" s="8">
        <f>IF(K40&gt;=380,380,IF(K40&lt;380,K40,0))</f>
        <v>0</v>
      </c>
    </row>
    <row r="41" spans="1:12" ht="13.5">
      <c r="A41" s="14" t="s">
        <v>26</v>
      </c>
      <c r="B41" s="23"/>
      <c r="C41" s="23"/>
      <c r="D41" s="1" t="b">
        <f>IF(B41=1,590,IF(B41=2,1180,IF(B41=3,1770,IF(B41=4,2360))))</f>
        <v>0</v>
      </c>
      <c r="E41" s="1" t="b">
        <f>IF(C41=1,1020,IF(C41=2,2040,IF(C41=3,3060,IF(C41=4,4080))))</f>
        <v>0</v>
      </c>
      <c r="F41" s="1">
        <f t="shared" si="1"/>
        <v>0</v>
      </c>
      <c r="G41" s="10"/>
      <c r="H41" s="10"/>
      <c r="I41" s="23"/>
      <c r="J41" s="23"/>
      <c r="K41" s="1">
        <f>SUM(I41:J41)</f>
        <v>0</v>
      </c>
      <c r="L41" s="8">
        <f>IF(K41&gt;=380,380,IF(K41&lt;380,K41,0))</f>
        <v>0</v>
      </c>
    </row>
    <row r="42" spans="1:12" ht="13.5">
      <c r="A42" s="7" t="s">
        <v>27</v>
      </c>
      <c r="B42" s="23"/>
      <c r="C42" s="23"/>
      <c r="D42" s="1" t="b">
        <f>IF(B42=1,1010,IF(B42=2,2020,IF(B42=3,3030,IF(B42=4,4040))))</f>
        <v>0</v>
      </c>
      <c r="E42" s="1" t="b">
        <f>IF(C42=1,1440,IF(C42=2,2880,IF(C42=3,4320,IF(C42=4,5760))))</f>
        <v>0</v>
      </c>
      <c r="F42" s="1">
        <f t="shared" si="1"/>
        <v>0</v>
      </c>
      <c r="G42" s="10"/>
      <c r="H42" s="10"/>
      <c r="I42" s="23"/>
      <c r="J42" s="23"/>
      <c r="K42" s="1">
        <f>SUM(I42:J42)</f>
        <v>0</v>
      </c>
      <c r="L42" s="8">
        <f>IF(K42&gt;=380,380,IF(K42&lt;380,K42,0))</f>
        <v>0</v>
      </c>
    </row>
    <row r="43" spans="1:12" ht="13.5">
      <c r="A43" s="15" t="s">
        <v>28</v>
      </c>
      <c r="B43" s="23"/>
      <c r="C43" s="23"/>
      <c r="D43" s="1" t="b">
        <f>IF(B43=1,170,IF(B43=2,340,IF(B43=3,510,IF(B43=4,680))))</f>
        <v>0</v>
      </c>
      <c r="E43" s="1" t="b">
        <f>IF(C43=1,270,IF(C43=2,540,IF(C43=3,810,IF(C43=4,1080))))</f>
        <v>0</v>
      </c>
      <c r="F43" s="1">
        <f t="shared" si="1"/>
        <v>0</v>
      </c>
      <c r="G43" s="10"/>
      <c r="H43" s="10"/>
      <c r="I43" s="10"/>
      <c r="J43" s="10"/>
      <c r="K43" s="10"/>
      <c r="L43" s="8">
        <f>SUM(L39:L42)</f>
        <v>0</v>
      </c>
    </row>
    <row r="44" spans="1:12" ht="13.5">
      <c r="A44" s="15" t="s">
        <v>29</v>
      </c>
      <c r="B44" s="23"/>
      <c r="C44" s="23"/>
      <c r="D44" s="1" t="b">
        <f>IF(B44=1,370,IF(B44=2,740,IF(B44=3,1110,IF(B44=4,1480))))</f>
        <v>0</v>
      </c>
      <c r="E44" s="1" t="b">
        <f>IF(C44=1,460,IF(C44=2,920,IF(C44=3,1380,IF(C44=4,1840))))</f>
        <v>0</v>
      </c>
      <c r="F44" s="1">
        <f t="shared" si="1"/>
        <v>0</v>
      </c>
      <c r="G44" s="10"/>
      <c r="H44" s="10"/>
      <c r="I44" s="50" t="s">
        <v>49</v>
      </c>
      <c r="J44" s="51"/>
      <c r="K44" s="10"/>
      <c r="L44" s="11"/>
    </row>
    <row r="45" spans="1:12" ht="13.5">
      <c r="A45" s="15" t="s">
        <v>30</v>
      </c>
      <c r="B45" s="23"/>
      <c r="C45" s="23"/>
      <c r="D45" s="1" t="b">
        <f>IF(B45=1,220,IF(B45=2,440,IF(B45=3,660,IF(B45=4,880))))</f>
        <v>0</v>
      </c>
      <c r="E45" s="1" t="b">
        <f>IF(C45=1,620,IF(C45=2,1240,IF(C45=3,1860,IF(C45=4,2480))))</f>
        <v>0</v>
      </c>
      <c r="F45" s="1">
        <f t="shared" si="1"/>
        <v>0</v>
      </c>
      <c r="G45" s="10"/>
      <c r="H45" s="10"/>
      <c r="I45" s="52"/>
      <c r="J45" s="53"/>
      <c r="K45" s="10"/>
      <c r="L45" s="11"/>
    </row>
    <row r="46" spans="1:12" ht="13.5">
      <c r="A46" s="15" t="s">
        <v>31</v>
      </c>
      <c r="B46" s="23"/>
      <c r="C46" s="23"/>
      <c r="D46" s="1" t="b">
        <f>IF(B46=1,720,IF(B46=2,1440,IF(B46=3,2160,IF(B46=4,2880))))</f>
        <v>0</v>
      </c>
      <c r="E46" s="1" t="b">
        <f>IF(C46=1,1120,IF(C46=2,2240,IF(C46=3,3360,IF(C46=4,4480))))</f>
        <v>0</v>
      </c>
      <c r="F46" s="1">
        <f t="shared" si="1"/>
        <v>0</v>
      </c>
      <c r="G46" s="10"/>
      <c r="H46" s="10"/>
      <c r="I46" s="42"/>
      <c r="J46" s="43"/>
      <c r="K46" s="10"/>
      <c r="L46" s="11"/>
    </row>
    <row r="47" spans="1:12" ht="14.25" thickBot="1">
      <c r="A47" s="16"/>
      <c r="B47" s="17"/>
      <c r="C47" s="17"/>
      <c r="D47" s="17"/>
      <c r="E47" s="17"/>
      <c r="F47" s="17">
        <f>SUM(F32+F34+F36+F37+F38+F39+F40+F41+F42+F43+F44+F45+F46)</f>
        <v>0</v>
      </c>
      <c r="G47" s="18"/>
      <c r="H47" s="18"/>
      <c r="I47" s="18"/>
      <c r="J47" s="18"/>
      <c r="K47" s="18"/>
      <c r="L47" s="19"/>
    </row>
  </sheetData>
  <sheetProtection/>
  <mergeCells count="6">
    <mergeCell ref="I46:J46"/>
    <mergeCell ref="J13:L13"/>
    <mergeCell ref="A31:A32"/>
    <mergeCell ref="I30:J30"/>
    <mergeCell ref="I34:I35"/>
    <mergeCell ref="I44:J45"/>
  </mergeCells>
  <printOptions/>
  <pageMargins left="0.787" right="0.787" top="0.984" bottom="0.984" header="0.512" footer="0.512"/>
  <pageSetup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cdb731</dc:creator>
  <cp:keywords/>
  <dc:description/>
  <cp:lastModifiedBy>海寳　麗香</cp:lastModifiedBy>
  <cp:lastPrinted>2014-01-24T04:48:40Z</cp:lastPrinted>
  <dcterms:created xsi:type="dcterms:W3CDTF">2007-09-13T06:17:48Z</dcterms:created>
  <dcterms:modified xsi:type="dcterms:W3CDTF">2016-07-07T09:28:34Z</dcterms:modified>
  <cp:category/>
  <cp:version/>
  <cp:contentType/>
  <cp:contentStatus/>
</cp:coreProperties>
</file>